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01 января 2025" sheetId="4" r:id="rId1"/>
  </sheets>
  <calcPr calcId="124519"/>
</workbook>
</file>

<file path=xl/calcChain.xml><?xml version="1.0" encoding="utf-8"?>
<calcChain xmlns="http://schemas.openxmlformats.org/spreadsheetml/2006/main">
  <c r="M154" i="4"/>
  <c r="N154"/>
  <c r="M155"/>
  <c r="N155"/>
  <c r="I156"/>
  <c r="J156"/>
  <c r="K156"/>
  <c r="L156"/>
  <c r="K157" s="1"/>
  <c r="M156"/>
  <c r="N156"/>
  <c r="I157"/>
  <c r="G146"/>
  <c r="G147" s="1"/>
  <c r="F146"/>
  <c r="E146"/>
  <c r="H145"/>
  <c r="D145"/>
  <c r="H144"/>
  <c r="H146" s="1"/>
  <c r="D144"/>
  <c r="D146" s="1"/>
  <c r="F143"/>
  <c r="E143"/>
  <c r="H142"/>
  <c r="D142"/>
  <c r="H141"/>
  <c r="H143" s="1"/>
  <c r="D141"/>
  <c r="D143" s="1"/>
  <c r="F140"/>
  <c r="E140"/>
  <c r="H139"/>
  <c r="H140" s="1"/>
  <c r="D139"/>
  <c r="D140" s="1"/>
  <c r="F138"/>
  <c r="E138"/>
  <c r="H137"/>
  <c r="H138" s="1"/>
  <c r="D137"/>
  <c r="D138" s="1"/>
  <c r="F136"/>
  <c r="E136"/>
  <c r="H135"/>
  <c r="H136" s="1"/>
  <c r="D135"/>
  <c r="H134"/>
  <c r="D134"/>
  <c r="D136" s="1"/>
  <c r="H133"/>
  <c r="F133"/>
  <c r="F147" s="1"/>
  <c r="F155" s="1"/>
  <c r="E133"/>
  <c r="D133"/>
  <c r="D147" s="1"/>
  <c r="D155" s="1"/>
  <c r="D131"/>
  <c r="F127"/>
  <c r="E127"/>
  <c r="H126"/>
  <c r="D126"/>
  <c r="H125"/>
  <c r="H127" s="1"/>
  <c r="D125"/>
  <c r="D127" s="1"/>
  <c r="G124"/>
  <c r="F124"/>
  <c r="E124"/>
  <c r="H123"/>
  <c r="D123"/>
  <c r="H122"/>
  <c r="H124" s="1"/>
  <c r="D122"/>
  <c r="D124" s="1"/>
  <c r="F121"/>
  <c r="E121"/>
  <c r="H120"/>
  <c r="D120"/>
  <c r="H119"/>
  <c r="H121" s="1"/>
  <c r="D119"/>
  <c r="D121" s="1"/>
  <c r="G118"/>
  <c r="F118"/>
  <c r="E118"/>
  <c r="H117"/>
  <c r="D117"/>
  <c r="H116"/>
  <c r="H118" s="1"/>
  <c r="D116"/>
  <c r="H115"/>
  <c r="D115"/>
  <c r="D118" s="1"/>
  <c r="F114"/>
  <c r="E114"/>
  <c r="H113"/>
  <c r="H114" s="1"/>
  <c r="D113"/>
  <c r="D114" s="1"/>
  <c r="F112"/>
  <c r="E112"/>
  <c r="H111"/>
  <c r="H112" s="1"/>
  <c r="D111"/>
  <c r="D112" s="1"/>
  <c r="F110"/>
  <c r="E110"/>
  <c r="H109"/>
  <c r="D109"/>
  <c r="H108"/>
  <c r="D108"/>
  <c r="H107"/>
  <c r="H110" s="1"/>
  <c r="D107"/>
  <c r="D110" s="1"/>
  <c r="F106"/>
  <c r="E106"/>
  <c r="H105"/>
  <c r="D105"/>
  <c r="H104"/>
  <c r="D104"/>
  <c r="H103"/>
  <c r="H106" s="1"/>
  <c r="D103"/>
  <c r="D106" s="1"/>
  <c r="F102"/>
  <c r="F128" s="1"/>
  <c r="F165" s="1"/>
  <c r="F166" s="1"/>
  <c r="E102"/>
  <c r="H101"/>
  <c r="D101"/>
  <c r="H100"/>
  <c r="H102" s="1"/>
  <c r="D100"/>
  <c r="D102" s="1"/>
  <c r="F98"/>
  <c r="E98"/>
  <c r="H97"/>
  <c r="D97"/>
  <c r="H96"/>
  <c r="H98" s="1"/>
  <c r="D96"/>
  <c r="D98" s="1"/>
  <c r="F95"/>
  <c r="E95"/>
  <c r="D94"/>
  <c r="H93"/>
  <c r="D93"/>
  <c r="D92"/>
  <c r="H91"/>
  <c r="D91"/>
  <c r="H90"/>
  <c r="G90"/>
  <c r="F90"/>
  <c r="E90"/>
  <c r="D89"/>
  <c r="D90" s="1"/>
  <c r="H88"/>
  <c r="G88"/>
  <c r="F88"/>
  <c r="E88"/>
  <c r="D87"/>
  <c r="D86"/>
  <c r="F85"/>
  <c r="E85"/>
  <c r="H84"/>
  <c r="D84"/>
  <c r="H83"/>
  <c r="H85" s="1"/>
  <c r="D83"/>
  <c r="H82"/>
  <c r="D82"/>
  <c r="D85" s="1"/>
  <c r="H81"/>
  <c r="F81"/>
  <c r="E81"/>
  <c r="D80"/>
  <c r="D81" s="1"/>
  <c r="F79"/>
  <c r="E79"/>
  <c r="D77"/>
  <c r="H76"/>
  <c r="D76"/>
  <c r="H75"/>
  <c r="H79" s="1"/>
  <c r="D75"/>
  <c r="D79" s="1"/>
  <c r="F74"/>
  <c r="E74"/>
  <c r="H73"/>
  <c r="D73"/>
  <c r="H72"/>
  <c r="H74" s="1"/>
  <c r="D72"/>
  <c r="D74" s="1"/>
  <c r="H70"/>
  <c r="F70"/>
  <c r="E70"/>
  <c r="D69"/>
  <c r="D70" s="1"/>
  <c r="D71" s="1"/>
  <c r="F68"/>
  <c r="E68"/>
  <c r="H67"/>
  <c r="H68" s="1"/>
  <c r="D67"/>
  <c r="D68" s="1"/>
  <c r="F66"/>
  <c r="E66"/>
  <c r="H65"/>
  <c r="D65"/>
  <c r="H64"/>
  <c r="H66" s="1"/>
  <c r="D64"/>
  <c r="D66" s="1"/>
  <c r="F63"/>
  <c r="E63"/>
  <c r="H62"/>
  <c r="H63" s="1"/>
  <c r="D62"/>
  <c r="D63" s="1"/>
  <c r="F61"/>
  <c r="E61"/>
  <c r="D60"/>
  <c r="D59"/>
  <c r="H58"/>
  <c r="D58"/>
  <c r="D57"/>
  <c r="D56"/>
  <c r="H55"/>
  <c r="H61" s="1"/>
  <c r="D55"/>
  <c r="F54"/>
  <c r="E54"/>
  <c r="D53"/>
  <c r="D52"/>
  <c r="H51"/>
  <c r="H54" s="1"/>
  <c r="D51"/>
  <c r="D50"/>
  <c r="F49"/>
  <c r="E49"/>
  <c r="H48"/>
  <c r="H49" s="1"/>
  <c r="D48"/>
  <c r="H47"/>
  <c r="D47"/>
  <c r="D49" s="1"/>
  <c r="F46"/>
  <c r="E46"/>
  <c r="H44"/>
  <c r="D44"/>
  <c r="H43"/>
  <c r="D43"/>
  <c r="H42"/>
  <c r="H46" s="1"/>
  <c r="D42"/>
  <c r="D46" s="1"/>
  <c r="F41"/>
  <c r="E41"/>
  <c r="H40"/>
  <c r="D40"/>
  <c r="H39"/>
  <c r="H41" s="1"/>
  <c r="D39"/>
  <c r="D41" s="1"/>
  <c r="F38"/>
  <c r="E38"/>
  <c r="H37"/>
  <c r="D37"/>
  <c r="H36"/>
  <c r="D36"/>
  <c r="H35"/>
  <c r="D35"/>
  <c r="H34"/>
  <c r="H38" s="1"/>
  <c r="D34"/>
  <c r="D38" s="1"/>
  <c r="F33"/>
  <c r="E33"/>
  <c r="H32"/>
  <c r="H33" s="1"/>
  <c r="D32"/>
  <c r="D33" s="1"/>
  <c r="G31"/>
  <c r="F31"/>
  <c r="E31"/>
  <c r="H30"/>
  <c r="D30"/>
  <c r="H29"/>
  <c r="D29"/>
  <c r="H28"/>
  <c r="H31" s="1"/>
  <c r="D28"/>
  <c r="D31" s="1"/>
  <c r="F27"/>
  <c r="E27"/>
  <c r="H26"/>
  <c r="H27" s="1"/>
  <c r="D26"/>
  <c r="D27" s="1"/>
  <c r="F25"/>
  <c r="E25"/>
  <c r="D24"/>
  <c r="H23"/>
  <c r="D23"/>
  <c r="H22"/>
  <c r="D22"/>
  <c r="H21"/>
  <c r="D21"/>
  <c r="H20"/>
  <c r="D20"/>
  <c r="H19"/>
  <c r="D19"/>
  <c r="H18"/>
  <c r="D18"/>
  <c r="H17"/>
  <c r="D17"/>
  <c r="H16"/>
  <c r="H25" s="1"/>
  <c r="D16"/>
  <c r="F15"/>
  <c r="F99" s="1"/>
  <c r="F159" s="1"/>
  <c r="E15"/>
  <c r="H13"/>
  <c r="D13"/>
  <c r="H12"/>
  <c r="D12"/>
  <c r="H11"/>
  <c r="D11"/>
  <c r="H10"/>
  <c r="H15" s="1"/>
  <c r="D10"/>
  <c r="D15" s="1"/>
  <c r="NVW6"/>
  <c r="D61" l="1"/>
  <c r="D95"/>
  <c r="D128"/>
  <c r="D165" s="1"/>
  <c r="D166" s="1"/>
  <c r="E128"/>
  <c r="E165" s="1"/>
  <c r="E166" s="1"/>
  <c r="G128"/>
  <c r="E147"/>
  <c r="E155" s="1"/>
  <c r="H157"/>
  <c r="E99"/>
  <c r="E159" s="1"/>
  <c r="E156"/>
  <c r="F160"/>
  <c r="F161" s="1"/>
  <c r="F162" s="1"/>
  <c r="D160"/>
  <c r="F156"/>
  <c r="D156"/>
  <c r="D54"/>
  <c r="D88"/>
  <c r="H95"/>
  <c r="H147"/>
  <c r="D25"/>
  <c r="G99"/>
  <c r="F129"/>
  <c r="H99"/>
  <c r="H128"/>
  <c r="E129"/>
  <c r="G129"/>
  <c r="H129" l="1"/>
  <c r="D99"/>
  <c r="D159" s="1"/>
  <c r="D161" s="1"/>
  <c r="D162" s="1"/>
  <c r="E160"/>
  <c r="E161" s="1"/>
  <c r="E162" s="1"/>
  <c r="D129"/>
  <c r="E149"/>
  <c r="E152"/>
  <c r="E150"/>
  <c r="E153"/>
  <c r="F150"/>
  <c r="F153"/>
  <c r="F149"/>
  <c r="F152"/>
  <c r="D150" l="1"/>
  <c r="D153"/>
  <c r="D149"/>
  <c r="D152"/>
</calcChain>
</file>

<file path=xl/sharedStrings.xml><?xml version="1.0" encoding="utf-8"?>
<sst xmlns="http://schemas.openxmlformats.org/spreadsheetml/2006/main" count="296" uniqueCount="199">
  <si>
    <t>ОГБПОУ СмолАПО</t>
  </si>
  <si>
    <t>Информация о численности обучающихся</t>
  </si>
  <si>
    <t>Очное отделение</t>
  </si>
  <si>
    <t>Код и наименование специальности</t>
  </si>
  <si>
    <t>Курс</t>
  </si>
  <si>
    <t>Группа</t>
  </si>
  <si>
    <t>Численность обучающихся                     (без учета  АО)</t>
  </si>
  <si>
    <t>Численность обучающихся, находящихся в академическом отпуске (АО)</t>
  </si>
  <si>
    <t>Количество вакантных бюджетных  мест для приема (перевода)</t>
  </si>
  <si>
    <t>Нормативный срок обучения</t>
  </si>
  <si>
    <t>Всего</t>
  </si>
  <si>
    <t>в том числе</t>
  </si>
  <si>
    <t>за счет средств обласного бюджета</t>
  </si>
  <si>
    <t>по договорам об образовании</t>
  </si>
  <si>
    <t>09.02.06 Сетевое и системное администрирование</t>
  </si>
  <si>
    <r>
      <t xml:space="preserve">411-сет, </t>
    </r>
    <r>
      <rPr>
        <i/>
        <sz val="10"/>
        <rFont val="Times New Roman"/>
        <family val="1"/>
        <charset val="204"/>
      </rPr>
      <t>в т.ч. вб в группе</t>
    </r>
  </si>
  <si>
    <t>3г.7мес.</t>
  </si>
  <si>
    <r>
      <t>312-сет,</t>
    </r>
    <r>
      <rPr>
        <i/>
        <sz val="11"/>
        <rFont val="Times New Roman"/>
        <family val="1"/>
        <charset val="204"/>
      </rPr>
      <t xml:space="preserve"> в т.ч. вб в группе</t>
    </r>
  </si>
  <si>
    <t>3г10м</t>
  </si>
  <si>
    <r>
      <t xml:space="preserve">213-сет, </t>
    </r>
    <r>
      <rPr>
        <i/>
        <sz val="9"/>
        <rFont val="Times New Roman"/>
        <family val="1"/>
        <charset val="204"/>
      </rPr>
      <t>в т.ч. вб в группе</t>
    </r>
  </si>
  <si>
    <r>
      <t>114-сет,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</si>
  <si>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>09.02.07 Информационные системы и программирование</t>
  </si>
  <si>
    <r>
      <t xml:space="preserve">411-пр, </t>
    </r>
    <r>
      <rPr>
        <i/>
        <sz val="10"/>
        <rFont val="Times New Roman"/>
        <family val="1"/>
        <charset val="204"/>
      </rPr>
      <t>в т.ч. вб в группе</t>
    </r>
  </si>
  <si>
    <t>3г.8мес.</t>
  </si>
  <si>
    <r>
      <t xml:space="preserve">421-пр, </t>
    </r>
    <r>
      <rPr>
        <i/>
        <sz val="10"/>
        <rFont val="Times New Roman"/>
        <family val="1"/>
        <charset val="204"/>
      </rPr>
      <t>в т.ч. вб в группе</t>
    </r>
  </si>
  <si>
    <r>
      <t xml:space="preserve">312-пр, </t>
    </r>
    <r>
      <rPr>
        <i/>
        <sz val="11"/>
        <rFont val="Times New Roman"/>
        <family val="1"/>
        <charset val="204"/>
      </rPr>
      <t>в т.ч. вб в группе</t>
    </r>
  </si>
  <si>
    <t>3г.10мес.</t>
  </si>
  <si>
    <r>
      <t xml:space="preserve">322-пр, </t>
    </r>
    <r>
      <rPr>
        <i/>
        <sz val="11"/>
        <rFont val="Times New Roman"/>
        <family val="1"/>
        <charset val="204"/>
      </rPr>
      <t>в т.ч. вб в группе</t>
    </r>
  </si>
  <si>
    <t>1 АО (б) -  2 курс</t>
  </si>
  <si>
    <r>
      <t xml:space="preserve">213-пр, </t>
    </r>
    <r>
      <rPr>
        <i/>
        <sz val="9"/>
        <rFont val="Times New Roman"/>
        <family val="1"/>
        <charset val="204"/>
      </rPr>
      <t>в т.ч. вб в группе</t>
    </r>
  </si>
  <si>
    <t>1 АО (б) -  3 курс</t>
  </si>
  <si>
    <r>
      <t>223-пр,</t>
    </r>
    <r>
      <rPr>
        <i/>
        <sz val="8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 xml:space="preserve">в т.ч. вб в группе </t>
    </r>
  </si>
  <si>
    <r>
      <t>233-пр,</t>
    </r>
    <r>
      <rPr>
        <i/>
        <sz val="9"/>
        <rFont val="Times New Roman"/>
        <family val="1"/>
        <charset val="204"/>
      </rPr>
      <t xml:space="preserve"> в т.ч. вб в группе</t>
    </r>
  </si>
  <si>
    <t>114-пр</t>
  </si>
  <si>
    <t>1 АО (б) -  4 курс</t>
  </si>
  <si>
    <t>124-пр (внебюджет)</t>
  </si>
  <si>
    <t>10.02.01 Организация и технология защиты информации</t>
  </si>
  <si>
    <t>214-б</t>
  </si>
  <si>
    <t>2г.10мес.</t>
  </si>
  <si>
    <t xml:space="preserve">10.02.05 Обеспечение информационной безопасности автоматизированных систем </t>
  </si>
  <si>
    <t xml:space="preserve">412-б  </t>
  </si>
  <si>
    <t xml:space="preserve">422-б  </t>
  </si>
  <si>
    <r>
      <t xml:space="preserve">313-б, </t>
    </r>
    <r>
      <rPr>
        <i/>
        <sz val="10"/>
        <color theme="1"/>
        <rFont val="Times New Roman"/>
        <family val="1"/>
        <charset val="204"/>
      </rPr>
      <t>в т.ч. вб в группе</t>
    </r>
  </si>
  <si>
    <t>12.02.01 Авиационные приборы и комплексы</t>
  </si>
  <si>
    <r>
      <t xml:space="preserve">114-а, </t>
    </r>
    <r>
      <rPr>
        <i/>
        <sz val="9"/>
        <color theme="1"/>
        <rFont val="Times New Roman"/>
        <family val="1"/>
        <charset val="204"/>
      </rPr>
      <t>в т.ч. вб в группе</t>
    </r>
  </si>
  <si>
    <t>12.02.10 Монтаж, техническое обслуживание и ремонт биотехнических и медицинских аппаратов и систем</t>
  </si>
  <si>
    <r>
      <t xml:space="preserve">411-мд, </t>
    </r>
    <r>
      <rPr>
        <i/>
        <sz val="10"/>
        <color theme="1"/>
        <rFont val="Times New Roman"/>
        <family val="1"/>
        <charset val="204"/>
      </rPr>
      <t>в т.ч. вб в группе</t>
    </r>
  </si>
  <si>
    <r>
      <t xml:space="preserve">312-мд, </t>
    </r>
    <r>
      <rPr>
        <i/>
        <sz val="10"/>
        <color theme="1"/>
        <rFont val="Times New Roman"/>
        <family val="1"/>
        <charset val="204"/>
      </rPr>
      <t>в т.ч. в/б</t>
    </r>
  </si>
  <si>
    <t>213-мд</t>
  </si>
  <si>
    <r>
      <t xml:space="preserve">114-мд, </t>
    </r>
    <r>
      <rPr>
        <i/>
        <sz val="11"/>
        <color theme="1"/>
        <rFont val="Times New Roman"/>
        <family val="1"/>
        <charset val="204"/>
      </rPr>
      <t>в т.ч. в/б</t>
    </r>
  </si>
  <si>
    <t>13.02.01 Тепловые электрические станции</t>
  </si>
  <si>
    <t>213-тэ</t>
  </si>
  <si>
    <t>114-тэ</t>
  </si>
  <si>
    <t>15.02.15 Технология металлообрабатывающего производства</t>
  </si>
  <si>
    <t>213-т</t>
  </si>
  <si>
    <t>4г.10мес.</t>
  </si>
  <si>
    <t>114-т</t>
  </si>
  <si>
    <t>015-т</t>
  </si>
  <si>
    <t>15.02.16 Технология машиностроения</t>
  </si>
  <si>
    <r>
      <t xml:space="preserve">411-т, </t>
    </r>
    <r>
      <rPr>
        <i/>
        <sz val="10"/>
        <color theme="1"/>
        <rFont val="Times New Roman"/>
        <family val="1"/>
        <charset val="204"/>
      </rPr>
      <t>в т.ч. вб в группе</t>
    </r>
  </si>
  <si>
    <t>3г.4мес.</t>
  </si>
  <si>
    <r>
      <t>312-т</t>
    </r>
    <r>
      <rPr>
        <i/>
        <sz val="9"/>
        <color theme="1"/>
        <rFont val="Times New Roman"/>
        <family val="1"/>
        <charset val="204"/>
      </rPr>
      <t>, в т.ч. вб в группе</t>
    </r>
  </si>
  <si>
    <r>
      <t>3г.10мес.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(КЦП 20 мест)</t>
    </r>
  </si>
  <si>
    <t>20.02.02 Защита в чрезвычайных ситуациях</t>
  </si>
  <si>
    <t>411-зчс (внебюджет)</t>
  </si>
  <si>
    <r>
      <t>312-зчс,</t>
    </r>
    <r>
      <rPr>
        <i/>
        <sz val="10"/>
        <rFont val="Times New Roman"/>
        <family val="1"/>
        <charset val="204"/>
      </rPr>
      <t xml:space="preserve"> в т.ч. вб в группе</t>
    </r>
  </si>
  <si>
    <t>213-зчс (внебюджет)</t>
  </si>
  <si>
    <t xml:space="preserve"> </t>
  </si>
  <si>
    <t xml:space="preserve"> 114-зчс (внебюджет)</t>
  </si>
  <si>
    <t>20.02.04 Пожарная безопасность</t>
  </si>
  <si>
    <r>
      <t xml:space="preserve">411-пж, </t>
    </r>
    <r>
      <rPr>
        <i/>
        <sz val="10"/>
        <color theme="1"/>
        <rFont val="Times New Roman"/>
        <family val="1"/>
        <charset val="204"/>
      </rPr>
      <t>в т.ч. вб в группе</t>
    </r>
  </si>
  <si>
    <t>421-пж (внебюджет)</t>
  </si>
  <si>
    <t xml:space="preserve">312-пж (внебюджет) </t>
  </si>
  <si>
    <t xml:space="preserve">213-пж </t>
  </si>
  <si>
    <t>223-пж (внебюджет)</t>
  </si>
  <si>
    <t xml:space="preserve"> 114-пж  (внебюджет)</t>
  </si>
  <si>
    <t>22.02.04 Металловедение и термическая обработка металлов</t>
  </si>
  <si>
    <t>312-мт</t>
  </si>
  <si>
    <t>29.02.04 Конструирование, моделирование и технология швейных изделий</t>
  </si>
  <si>
    <r>
      <t>213-км,</t>
    </r>
    <r>
      <rPr>
        <i/>
        <sz val="9"/>
        <color theme="1"/>
        <rFont val="Times New Roman"/>
        <family val="1"/>
        <charset val="204"/>
      </rPr>
      <t xml:space="preserve"> в т.ч. вб в группе</t>
    </r>
  </si>
  <si>
    <t>114-км</t>
  </si>
  <si>
    <t xml:space="preserve">29.02.10 Конструирование, моделирование и технология изготовления изделий легкой промышленности (по видам) </t>
  </si>
  <si>
    <r>
      <t>312-км,</t>
    </r>
    <r>
      <rPr>
        <i/>
        <sz val="11"/>
        <color theme="1"/>
        <rFont val="Times New Roman"/>
        <family val="1"/>
        <charset val="204"/>
      </rPr>
      <t xml:space="preserve"> в т.ч. вб в группе</t>
    </r>
  </si>
  <si>
    <t>35.02.12 Садово-парковое и ландшафтное строительство</t>
  </si>
  <si>
    <t>Только АО</t>
  </si>
  <si>
    <t>1 АО (б) - 4 курс</t>
  </si>
  <si>
    <t>38.02.01 Экономика и бухгалтерский учет (по отраслям)</t>
  </si>
  <si>
    <t>411-э</t>
  </si>
  <si>
    <t>2г.9мес.</t>
  </si>
  <si>
    <t>114-э</t>
  </si>
  <si>
    <t>38.02.03 Операционная деятельность в логистике</t>
  </si>
  <si>
    <r>
      <t xml:space="preserve">411-л, </t>
    </r>
    <r>
      <rPr>
        <i/>
        <sz val="10"/>
        <color theme="1"/>
        <rFont val="Times New Roman"/>
        <family val="1"/>
        <charset val="204"/>
      </rPr>
      <t>в т.ч. вб в группе</t>
    </r>
  </si>
  <si>
    <t>1 АО (б) - 1 курс</t>
  </si>
  <si>
    <r>
      <t xml:space="preserve">312-л, </t>
    </r>
    <r>
      <rPr>
        <i/>
        <sz val="11"/>
        <color theme="1"/>
        <rFont val="Times New Roman"/>
        <family val="1"/>
        <charset val="204"/>
      </rPr>
      <t>в т.ч. вб в группе</t>
    </r>
  </si>
  <si>
    <t>213-л (внебюджет)</t>
  </si>
  <si>
    <t>38.02.06 Финансы</t>
  </si>
  <si>
    <t xml:space="preserve"> 312-ф (внебюджет)</t>
  </si>
  <si>
    <t>39.02.01 Социальная работа</t>
  </si>
  <si>
    <r>
      <t xml:space="preserve">411-с, </t>
    </r>
    <r>
      <rPr>
        <i/>
        <sz val="10"/>
        <color theme="1"/>
        <rFont val="Times New Roman"/>
        <family val="1"/>
        <charset val="204"/>
      </rPr>
      <t>в т.ч. вб в группе</t>
    </r>
  </si>
  <si>
    <r>
      <t xml:space="preserve">312-с, </t>
    </r>
    <r>
      <rPr>
        <i/>
        <sz val="10"/>
        <color theme="1"/>
        <rFont val="Times New Roman"/>
        <family val="1"/>
        <charset val="204"/>
      </rPr>
      <t>в т.ч. вб в группе</t>
    </r>
  </si>
  <si>
    <r>
      <t xml:space="preserve">114-с, 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</si>
  <si>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>40.02.01 Право и организация социального обеспечения</t>
  </si>
  <si>
    <t xml:space="preserve">213-ю (внебюджет) </t>
  </si>
  <si>
    <t xml:space="preserve"> 114-ю (внебюджет)</t>
  </si>
  <si>
    <t>40.02.04 Юриспруденция</t>
  </si>
  <si>
    <t>411-ю (внебюджет)</t>
  </si>
  <si>
    <t>49.02.01 Физическая культура</t>
  </si>
  <si>
    <r>
      <t xml:space="preserve">411-фк, </t>
    </r>
    <r>
      <rPr>
        <i/>
        <sz val="10"/>
        <color theme="1"/>
        <rFont val="Times New Roman"/>
        <family val="1"/>
        <charset val="204"/>
      </rPr>
      <t>в т.ч. вб в группе</t>
    </r>
  </si>
  <si>
    <t xml:space="preserve"> 312-фк (внебюджет)</t>
  </si>
  <si>
    <r>
      <t xml:space="preserve">213-фк, </t>
    </r>
    <r>
      <rPr>
        <i/>
        <sz val="11"/>
        <rFont val="Times New Roman"/>
        <family val="1"/>
        <charset val="204"/>
      </rPr>
      <t>в т.ч. вб в группе</t>
    </r>
  </si>
  <si>
    <t xml:space="preserve"> 114-фк  (внебюджет)</t>
  </si>
  <si>
    <t>54.02.03 Художественное оформление изделий текстильной и легкой промышленности</t>
  </si>
  <si>
    <t>312-хт</t>
  </si>
  <si>
    <t>1 АО (б) - 2 курс</t>
  </si>
  <si>
    <t>3г.10мес.                          КЦП по 20 мест</t>
  </si>
  <si>
    <t>114-хт</t>
  </si>
  <si>
    <t>ИТОГО ПО СПЕЦИАЛЬНОСТЯМ:</t>
  </si>
  <si>
    <t>11.01.01 Монтажник радиоэлектронной аппаратуры и приборов</t>
  </si>
  <si>
    <r>
      <t xml:space="preserve">312-р, </t>
    </r>
    <r>
      <rPr>
        <i/>
        <sz val="9"/>
        <color theme="1"/>
        <rFont val="Times New Roman"/>
        <family val="1"/>
        <charset val="204"/>
      </rPr>
      <t>в т.ч. вб в группе</t>
    </r>
  </si>
  <si>
    <t>1 АО (в/б) - 1 курс</t>
  </si>
  <si>
    <t>1г.10мес.</t>
  </si>
  <si>
    <t>213-р</t>
  </si>
  <si>
    <t>15.01.05 Сварщик (ручной и частично механизированной сварки (наплавки))</t>
  </si>
  <si>
    <r>
      <t>411-св,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</si>
  <si>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 xml:space="preserve">1 АО (б) - 1 курс           </t>
  </si>
  <si>
    <r>
      <t xml:space="preserve">312-св, </t>
    </r>
    <r>
      <rPr>
        <i/>
        <sz val="9"/>
        <rFont val="Times New Roman"/>
        <family val="1"/>
        <charset val="204"/>
      </rPr>
      <t>в т.ч. вб в группе</t>
    </r>
  </si>
  <si>
    <r>
      <t xml:space="preserve">213-св, </t>
    </r>
    <r>
      <rPr>
        <i/>
        <sz val="9"/>
        <rFont val="Times New Roman"/>
        <family val="1"/>
        <charset val="204"/>
      </rPr>
      <t>в т.ч. вб в группе</t>
    </r>
  </si>
  <si>
    <t>15.01.32 Оператор станков с программным управлением</t>
  </si>
  <si>
    <r>
      <t xml:space="preserve">411-ос, </t>
    </r>
    <r>
      <rPr>
        <i/>
        <sz val="10"/>
        <color theme="1"/>
        <rFont val="Times New Roman"/>
        <family val="1"/>
        <charset val="204"/>
      </rPr>
      <t>в т.ч. вб в группе</t>
    </r>
  </si>
  <si>
    <r>
      <t>312-ос,</t>
    </r>
    <r>
      <rPr>
        <i/>
        <sz val="11"/>
        <color theme="1"/>
        <rFont val="Times New Roman"/>
        <family val="1"/>
        <charset val="204"/>
      </rPr>
      <t xml:space="preserve"> в т.ч. вб в группе</t>
    </r>
  </si>
  <si>
    <r>
      <t xml:space="preserve">213-ос, 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</si>
  <si>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>15.01.33 Токарь на станках с числовым программным управлением</t>
  </si>
  <si>
    <r>
      <t>411-тч,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</si>
  <si>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>15.01.34 Фрезеровщик на станках с числовым программным управлением</t>
  </si>
  <si>
    <r>
      <t>411-фч,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</si>
  <si>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>15.01.35 Мастер слесарных работ</t>
  </si>
  <si>
    <r>
      <t xml:space="preserve">411-сл, </t>
    </r>
    <r>
      <rPr>
        <i/>
        <sz val="10"/>
        <color theme="1"/>
        <rFont val="Times New Roman"/>
        <family val="1"/>
        <charset val="204"/>
      </rPr>
      <t>в т.ч. вб в группе</t>
    </r>
  </si>
  <si>
    <t>2г.4мес.</t>
  </si>
  <si>
    <r>
      <t xml:space="preserve">312-сл, </t>
    </r>
    <r>
      <rPr>
        <i/>
        <sz val="9"/>
        <color theme="1"/>
        <rFont val="Times New Roman"/>
        <family val="1"/>
        <charset val="204"/>
      </rPr>
      <t>в т.ч. вб в группе</t>
    </r>
  </si>
  <si>
    <r>
      <t xml:space="preserve">213-сл, </t>
    </r>
    <r>
      <rPr>
        <i/>
        <sz val="9"/>
        <color theme="1"/>
        <rFont val="Times New Roman"/>
        <family val="1"/>
        <charset val="204"/>
      </rPr>
      <t>в т.ч. вб в группе</t>
    </r>
  </si>
  <si>
    <t>29.01.07 Портной</t>
  </si>
  <si>
    <t>312-шв</t>
  </si>
  <si>
    <t>1 АО (б) - 1 курс;  1 АО (б) - 2 курс</t>
  </si>
  <si>
    <t>213-шв</t>
  </si>
  <si>
    <t>29.01.34 Оператор оборудования швейного производства (по видам)</t>
  </si>
  <si>
    <t>411-ошв</t>
  </si>
  <si>
    <t>1г.10мес. (КЦП 25+20 мест)</t>
  </si>
  <si>
    <r>
      <t>421-ошв,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</si>
  <si>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>43.01.02 Парикмахер</t>
  </si>
  <si>
    <r>
      <t xml:space="preserve">213-п, </t>
    </r>
    <r>
      <rPr>
        <i/>
        <sz val="9"/>
        <rFont val="Times New Roman"/>
        <family val="1"/>
        <charset val="204"/>
      </rPr>
      <t>в т.ч. вб в группе</t>
    </r>
  </si>
  <si>
    <t>813-пс</t>
  </si>
  <si>
    <t>1 АО (б)</t>
  </si>
  <si>
    <t>ИТОГО ПО ПРОФЕССИЯМ:</t>
  </si>
  <si>
    <t>ИТОГО Очная форма обучения</t>
  </si>
  <si>
    <t>Заочное отделение</t>
  </si>
  <si>
    <t>15.02.08  Технология машиностроения</t>
  </si>
  <si>
    <t>016-тз (ИУП)</t>
  </si>
  <si>
    <t xml:space="preserve">411-тз  </t>
  </si>
  <si>
    <t xml:space="preserve"> 4г10мес. КЦП 20 мест</t>
  </si>
  <si>
    <r>
      <t>314-тз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</si>
  <si>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>21.02.05 Земельно-имущественные отношения</t>
  </si>
  <si>
    <t>215-змз</t>
  </si>
  <si>
    <t>2г.10мес. КЦП 25 мест</t>
  </si>
  <si>
    <t xml:space="preserve">35.02.12 Садово-парковое и ландшафтное строительство </t>
  </si>
  <si>
    <t>314-спз</t>
  </si>
  <si>
    <t>2г.10мес</t>
  </si>
  <si>
    <r>
      <t>215-бз,</t>
    </r>
    <r>
      <rPr>
        <i/>
        <sz val="9"/>
        <color theme="1"/>
        <rFont val="Times New Roman"/>
        <family val="1"/>
        <charset val="204"/>
      </rPr>
      <t xml:space="preserve"> в т.ч. вб в группе</t>
    </r>
  </si>
  <si>
    <t>225-бз</t>
  </si>
  <si>
    <r>
      <t xml:space="preserve">313-лз, </t>
    </r>
    <r>
      <rPr>
        <i/>
        <sz val="9"/>
        <color theme="1"/>
        <rFont val="Times New Roman"/>
        <family val="1"/>
        <charset val="204"/>
      </rPr>
      <t>в т.ч. вб в группе</t>
    </r>
  </si>
  <si>
    <r>
      <t>215-лз,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в т.ч. вб в группе</t>
    </r>
  </si>
  <si>
    <t>ИТОГО Заочная форма обучения</t>
  </si>
  <si>
    <t>всего:</t>
  </si>
  <si>
    <t>бюджет:</t>
  </si>
  <si>
    <t>внебюджет:</t>
  </si>
  <si>
    <t>КОНТИНГЕНТ                      (с учетом АО)</t>
  </si>
  <si>
    <t xml:space="preserve"> КОНТИНГЕНТ                 (без  учета АО)</t>
  </si>
  <si>
    <t>Численность студентов, находящихся в академическом отпуске</t>
  </si>
  <si>
    <t>Очное обучение (с учетом АО)</t>
  </si>
  <si>
    <t>Специальности</t>
  </si>
  <si>
    <t>Профессии</t>
  </si>
  <si>
    <t>Итого АО бюджет:</t>
  </si>
  <si>
    <t>Итого АО внебюджет:</t>
  </si>
  <si>
    <t>Очное обучение (без учета АО)</t>
  </si>
  <si>
    <t>Бюджет</t>
  </si>
  <si>
    <t>Внебюджет</t>
  </si>
  <si>
    <t>Очное обучение</t>
  </si>
  <si>
    <t>Заочное обучение (с учетом АО)</t>
  </si>
  <si>
    <t>Заочное обучение</t>
  </si>
  <si>
    <t>Заочное обучение (без учета АО)</t>
  </si>
  <si>
    <t>Всего:</t>
  </si>
  <si>
    <t>(Без учета АО)</t>
  </si>
  <si>
    <t>Специальности очно</t>
  </si>
  <si>
    <t>Специальности заочно</t>
  </si>
  <si>
    <t>Специальности (Очное + Заочное)</t>
  </si>
  <si>
    <t>Специальности Очное + Заочное (с учетом АО)</t>
  </si>
  <si>
    <t>Профессии (без учета АО)</t>
  </si>
  <si>
    <t>Профессии (с учетом АО)</t>
  </si>
  <si>
    <r>
      <t xml:space="preserve">по состоянию </t>
    </r>
    <r>
      <rPr>
        <b/>
        <i/>
        <u/>
        <sz val="18"/>
        <color rgb="FF3333FF"/>
        <rFont val="Times New Roman"/>
        <family val="1"/>
        <charset val="204"/>
      </rPr>
      <t>на 01 января 2025 года</t>
    </r>
  </si>
  <si>
    <t xml:space="preserve"> АО ИТОГО: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</si>
</sst>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8"/>
      <color rgb="FF3333FF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2FF19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B71B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6D4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4DFF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A8579"/>
        <bgColor indexed="64"/>
      </patternFill>
    </fill>
    <fill>
      <patternFill patternType="solid">
        <fgColor rgb="FF3DD1E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4" borderId="0" xfId="0" applyFill="1"/>
    <xf numFmtId="0" fontId="3" fillId="0" borderId="0" xfId="0" applyFont="1" applyFill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Fill="1"/>
    <xf numFmtId="0" fontId="11" fillId="15" borderId="4" xfId="0" applyFont="1" applyFill="1" applyBorder="1" applyAlignment="1">
      <alignment horizontal="center"/>
    </xf>
    <xf numFmtId="0" fontId="11" fillId="15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24" fillId="16" borderId="4" xfId="0" applyFont="1" applyFill="1" applyBorder="1" applyAlignment="1">
      <alignment horizontal="center" wrapText="1"/>
    </xf>
    <xf numFmtId="0" fontId="24" fillId="4" borderId="4" xfId="0" applyFont="1" applyFill="1" applyBorder="1" applyAlignment="1">
      <alignment horizontal="center"/>
    </xf>
    <xf numFmtId="0" fontId="24" fillId="9" borderId="4" xfId="0" applyFont="1" applyFill="1" applyBorder="1" applyAlignment="1">
      <alignment horizontal="center"/>
    </xf>
    <xf numFmtId="0" fontId="24" fillId="10" borderId="4" xfId="0" applyFont="1" applyFill="1" applyBorder="1" applyAlignment="1">
      <alignment horizontal="center"/>
    </xf>
    <xf numFmtId="0" fontId="0" fillId="4" borderId="0" xfId="0" applyFill="1" applyAlignment="1">
      <alignment wrapText="1"/>
    </xf>
    <xf numFmtId="0" fontId="24" fillId="11" borderId="4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/>
    </xf>
    <xf numFmtId="0" fontId="24" fillId="14" borderId="4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/>
    </xf>
    <xf numFmtId="0" fontId="15" fillId="14" borderId="4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/>
    </xf>
    <xf numFmtId="0" fontId="17" fillId="14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4" fillId="8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4" fillId="4" borderId="4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horizontal="center" vertical="center"/>
    </xf>
    <xf numFmtId="0" fontId="24" fillId="18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7" fillId="1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0" fillId="4" borderId="4" xfId="0" applyFill="1" applyBorder="1"/>
    <xf numFmtId="0" fontId="15" fillId="14" borderId="4" xfId="0" applyFont="1" applyFill="1" applyBorder="1" applyAlignment="1">
      <alignment horizontal="center" wrapText="1"/>
    </xf>
    <xf numFmtId="0" fontId="11" fillId="19" borderId="4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 applyAlignment="1">
      <alignment vertical="center"/>
    </xf>
    <xf numFmtId="0" fontId="11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0" fontId="11" fillId="15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4" fillId="20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wrapText="1"/>
    </xf>
    <xf numFmtId="0" fontId="17" fillId="7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wrapText="1"/>
    </xf>
    <xf numFmtId="0" fontId="14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/>
    <xf numFmtId="0" fontId="24" fillId="16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/>
    </xf>
    <xf numFmtId="0" fontId="24" fillId="21" borderId="4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wrapText="1"/>
    </xf>
    <xf numFmtId="0" fontId="14" fillId="22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14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vertical="center"/>
    </xf>
    <xf numFmtId="0" fontId="18" fillId="14" borderId="4" xfId="0" applyFont="1" applyFill="1" applyBorder="1" applyAlignment="1">
      <alignment horizontal="center" vertical="center" wrapText="1"/>
    </xf>
    <xf numFmtId="0" fontId="33" fillId="15" borderId="4" xfId="0" applyFont="1" applyFill="1" applyBorder="1" applyAlignment="1">
      <alignment horizontal="center"/>
    </xf>
    <xf numFmtId="0" fontId="33" fillId="15" borderId="4" xfId="0" applyFont="1" applyFill="1" applyBorder="1" applyAlignment="1">
      <alignment horizontal="center" wrapText="1"/>
    </xf>
    <xf numFmtId="0" fontId="33" fillId="2" borderId="4" xfId="0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/>
    </xf>
    <xf numFmtId="0" fontId="12" fillId="13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3" fillId="28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1" fillId="29" borderId="16" xfId="0" applyFont="1" applyFill="1" applyBorder="1" applyAlignment="1">
      <alignment horizontal="center" vertical="center" wrapText="1"/>
    </xf>
    <xf numFmtId="0" fontId="31" fillId="29" borderId="17" xfId="0" applyFont="1" applyFill="1" applyBorder="1" applyAlignment="1">
      <alignment horizontal="center" vertical="center" wrapText="1"/>
    </xf>
    <xf numFmtId="0" fontId="31" fillId="29" borderId="18" xfId="0" applyFont="1" applyFill="1" applyBorder="1" applyAlignment="1">
      <alignment horizontal="center" vertical="center" wrapText="1"/>
    </xf>
    <xf numFmtId="0" fontId="31" fillId="29" borderId="1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wrapText="1"/>
    </xf>
    <xf numFmtId="0" fontId="0" fillId="0" borderId="0" xfId="0" applyFont="1" applyFill="1"/>
    <xf numFmtId="0" fontId="11" fillId="4" borderId="8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6" fillId="4" borderId="4" xfId="0" applyFont="1" applyFill="1" applyBorder="1" applyAlignment="1">
      <alignment wrapText="1"/>
    </xf>
    <xf numFmtId="0" fontId="37" fillId="4" borderId="0" xfId="0" applyFont="1" applyFill="1" applyBorder="1" applyAlignment="1">
      <alignment wrapText="1"/>
    </xf>
    <xf numFmtId="0" fontId="11" fillId="25" borderId="20" xfId="0" applyFont="1" applyFill="1" applyBorder="1" applyAlignment="1">
      <alignment horizontal="center" vertical="center" wrapText="1"/>
    </xf>
    <xf numFmtId="0" fontId="35" fillId="25" borderId="12" xfId="0" applyFont="1" applyFill="1" applyBorder="1"/>
    <xf numFmtId="0" fontId="0" fillId="30" borderId="6" xfId="0" applyFill="1" applyBorder="1"/>
    <xf numFmtId="0" fontId="11" fillId="25" borderId="21" xfId="0" applyFont="1" applyFill="1" applyBorder="1" applyAlignment="1">
      <alignment horizontal="center" vertical="center" wrapText="1"/>
    </xf>
    <xf numFmtId="0" fontId="35" fillId="25" borderId="22" xfId="0" applyFont="1" applyFill="1" applyBorder="1"/>
    <xf numFmtId="0" fontId="39" fillId="4" borderId="4" xfId="0" applyFont="1" applyFill="1" applyBorder="1" applyAlignment="1">
      <alignment vertical="center" wrapText="1"/>
    </xf>
    <xf numFmtId="0" fontId="39" fillId="30" borderId="6" xfId="0" applyFont="1" applyFill="1" applyBorder="1" applyAlignment="1">
      <alignment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38" fillId="31" borderId="4" xfId="0" applyFont="1" applyFill="1" applyBorder="1" applyAlignment="1">
      <alignment horizontal="center" vertical="center" wrapText="1"/>
    </xf>
    <xf numFmtId="0" fontId="38" fillId="31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38" fillId="25" borderId="4" xfId="0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wrapText="1"/>
    </xf>
    <xf numFmtId="0" fontId="11" fillId="15" borderId="20" xfId="0" applyFont="1" applyFill="1" applyBorder="1" applyAlignment="1">
      <alignment horizontal="center" vertical="center" wrapText="1"/>
    </xf>
    <xf numFmtId="0" fontId="35" fillId="15" borderId="12" xfId="0" applyFont="1" applyFill="1" applyBorder="1"/>
    <xf numFmtId="0" fontId="39" fillId="4" borderId="11" xfId="0" applyFont="1" applyFill="1" applyBorder="1" applyAlignment="1">
      <alignment vertical="center" wrapText="1"/>
    </xf>
    <xf numFmtId="0" fontId="39" fillId="32" borderId="4" xfId="0" applyFont="1" applyFill="1" applyBorder="1" applyAlignment="1">
      <alignment vertical="center" wrapText="1"/>
    </xf>
    <xf numFmtId="0" fontId="39" fillId="32" borderId="9" xfId="0" applyFont="1" applyFill="1" applyBorder="1" applyAlignment="1">
      <alignment vertical="center" wrapText="1"/>
    </xf>
    <xf numFmtId="0" fontId="11" fillId="15" borderId="21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 wrapText="1"/>
    </xf>
    <xf numFmtId="0" fontId="40" fillId="4" borderId="7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4" borderId="2" xfId="0" applyFont="1" applyFill="1" applyBorder="1" applyAlignment="1">
      <alignment vertical="center" wrapText="1"/>
    </xf>
    <xf numFmtId="0" fontId="41" fillId="33" borderId="23" xfId="0" applyFont="1" applyFill="1" applyBorder="1" applyAlignment="1">
      <alignment horizontal="center" vertical="center" wrapText="1"/>
    </xf>
    <xf numFmtId="0" fontId="0" fillId="4" borderId="0" xfId="0" applyFill="1" applyBorder="1" applyAlignment="1"/>
    <xf numFmtId="0" fontId="39" fillId="4" borderId="0" xfId="0" applyFont="1" applyFill="1" applyBorder="1" applyAlignment="1">
      <alignment vertical="center" wrapText="1"/>
    </xf>
    <xf numFmtId="0" fontId="40" fillId="4" borderId="0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 wrapText="1"/>
    </xf>
    <xf numFmtId="0" fontId="0" fillId="4" borderId="0" xfId="0" applyFill="1" applyBorder="1" applyAlignment="1">
      <alignment vertical="top" wrapText="1"/>
    </xf>
    <xf numFmtId="0" fontId="11" fillId="3" borderId="1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/>
    </xf>
    <xf numFmtId="0" fontId="11" fillId="13" borderId="29" xfId="0" applyFont="1" applyFill="1" applyBorder="1" applyAlignment="1">
      <alignment horizontal="center" vertical="center" wrapText="1"/>
    </xf>
    <xf numFmtId="0" fontId="11" fillId="13" borderId="30" xfId="0" applyFont="1" applyFill="1" applyBorder="1" applyAlignment="1">
      <alignment horizontal="center" vertical="center"/>
    </xf>
    <xf numFmtId="0" fontId="11" fillId="13" borderId="31" xfId="0" applyFont="1" applyFill="1" applyBorder="1" applyAlignment="1">
      <alignment horizontal="center" vertical="center"/>
    </xf>
    <xf numFmtId="0" fontId="11" fillId="13" borderId="32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wrapText="1"/>
    </xf>
    <xf numFmtId="0" fontId="24" fillId="4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0" fillId="4" borderId="0" xfId="0" applyFont="1" applyFill="1" applyBorder="1"/>
    <xf numFmtId="0" fontId="32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4" fillId="4" borderId="4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vertical="center"/>
    </xf>
    <xf numFmtId="0" fontId="11" fillId="17" borderId="4" xfId="0" applyFont="1" applyFill="1" applyBorder="1" applyAlignment="1">
      <alignment horizontal="center" vertical="center"/>
    </xf>
    <xf numFmtId="0" fontId="17" fillId="23" borderId="4" xfId="0" applyFont="1" applyFill="1" applyBorder="1" applyAlignment="1">
      <alignment horizontal="center" vertical="center"/>
    </xf>
    <xf numFmtId="0" fontId="33" fillId="15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4" fillId="25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/>
    <xf numFmtId="0" fontId="12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/>
    <xf numFmtId="0" fontId="0" fillId="0" borderId="0" xfId="0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12" fillId="15" borderId="15" xfId="0" applyFont="1" applyFill="1" applyBorder="1" applyAlignment="1">
      <alignment horizontal="center" vertical="center"/>
    </xf>
    <xf numFmtId="0" fontId="12" fillId="15" borderId="26" xfId="0" applyFont="1" applyFill="1" applyBorder="1" applyAlignment="1">
      <alignment horizontal="center" vertical="center"/>
    </xf>
    <xf numFmtId="0" fontId="37" fillId="11" borderId="1" xfId="0" applyFont="1" applyFill="1" applyBorder="1" applyAlignment="1">
      <alignment horizontal="center" wrapText="1"/>
    </xf>
    <xf numFmtId="0" fontId="37" fillId="11" borderId="0" xfId="0" applyFont="1" applyFill="1" applyBorder="1" applyAlignment="1">
      <alignment horizontal="center" wrapText="1"/>
    </xf>
    <xf numFmtId="0" fontId="37" fillId="11" borderId="34" xfId="0" applyFont="1" applyFill="1" applyBorder="1" applyAlignment="1">
      <alignment horizontal="center" wrapText="1"/>
    </xf>
    <xf numFmtId="0" fontId="10" fillId="28" borderId="9" xfId="0" applyFont="1" applyFill="1" applyBorder="1" applyAlignment="1">
      <alignment horizontal="center" wrapText="1"/>
    </xf>
    <xf numFmtId="0" fontId="10" fillId="28" borderId="1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37" fillId="33" borderId="24" xfId="0" applyFont="1" applyFill="1" applyBorder="1" applyAlignment="1">
      <alignment horizontal="center" vertical="center" wrapText="1"/>
    </xf>
    <xf numFmtId="0" fontId="37" fillId="33" borderId="27" xfId="0" applyFont="1" applyFill="1" applyBorder="1" applyAlignment="1">
      <alignment horizontal="center" vertical="center" wrapText="1"/>
    </xf>
    <xf numFmtId="0" fontId="37" fillId="33" borderId="25" xfId="0" applyFont="1" applyFill="1" applyBorder="1" applyAlignment="1">
      <alignment horizontal="center" vertical="center" wrapText="1"/>
    </xf>
    <xf numFmtId="0" fontId="40" fillId="25" borderId="14" xfId="0" applyFont="1" applyFill="1" applyBorder="1" applyAlignment="1">
      <alignment horizontal="center" vertical="center" wrapText="1"/>
    </xf>
    <xf numFmtId="0" fontId="40" fillId="25" borderId="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/>
    </xf>
    <xf numFmtId="0" fontId="0" fillId="0" borderId="4" xfId="0" applyBorder="1"/>
    <xf numFmtId="0" fontId="25" fillId="0" borderId="0" xfId="0" applyFont="1" applyFill="1" applyBorder="1" applyAlignment="1">
      <alignment horizontal="center" wrapText="1"/>
    </xf>
    <xf numFmtId="0" fontId="11" fillId="12" borderId="4" xfId="0" applyFont="1" applyFill="1" applyBorder="1" applyAlignment="1">
      <alignment horizontal="center"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wrapText="1"/>
    </xf>
    <xf numFmtId="0" fontId="2" fillId="0" borderId="4" xfId="0" applyFont="1" applyBorder="1"/>
    <xf numFmtId="0" fontId="12" fillId="15" borderId="4" xfId="0" applyFont="1" applyFill="1" applyBorder="1" applyAlignment="1">
      <alignment horizontal="center" vertical="center"/>
    </xf>
    <xf numFmtId="0" fontId="11" fillId="17" borderId="4" xfId="0" applyFont="1" applyFill="1" applyBorder="1" applyAlignment="1">
      <alignment horizontal="center" vertical="center"/>
    </xf>
    <xf numFmtId="0" fontId="14" fillId="22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31" fillId="15" borderId="4" xfId="0" applyFont="1" applyFill="1" applyBorder="1" applyAlignment="1">
      <alignment horizontal="center"/>
    </xf>
    <xf numFmtId="0" fontId="31" fillId="2" borderId="4" xfId="0" applyFont="1" applyFill="1" applyBorder="1" applyAlignment="1">
      <alignment horizontal="left"/>
    </xf>
    <xf numFmtId="0" fontId="11" fillId="17" borderId="4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3" fillId="15" borderId="4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 vertical="center"/>
    </xf>
    <xf numFmtId="0" fontId="14" fillId="25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/>
    </xf>
    <xf numFmtId="0" fontId="3" fillId="16" borderId="4" xfId="0" applyFont="1" applyFill="1" applyBorder="1" applyAlignment="1">
      <alignment horizontal="center" vertical="center" wrapText="1"/>
    </xf>
    <xf numFmtId="0" fontId="7" fillId="24" borderId="4" xfId="0" applyFont="1" applyFill="1" applyBorder="1" applyAlignment="1">
      <alignment horizontal="center"/>
    </xf>
    <xf numFmtId="0" fontId="17" fillId="26" borderId="4" xfId="0" applyFont="1" applyFill="1" applyBorder="1" applyAlignment="1">
      <alignment horizontal="center" vertical="center"/>
    </xf>
    <xf numFmtId="0" fontId="17" fillId="27" borderId="4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3" fillId="2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66CC"/>
    <pageSetUpPr fitToPage="1"/>
  </sheetPr>
  <dimension ref="A1:NVW167"/>
  <sheetViews>
    <sheetView tabSelected="1" topLeftCell="A130" zoomScale="70" zoomScaleNormal="70" workbookViewId="0">
      <selection activeCell="A151" sqref="A151"/>
    </sheetView>
  </sheetViews>
  <sheetFormatPr defaultColWidth="9.109375" defaultRowHeight="14.4"/>
  <cols>
    <col min="1" max="1" width="33.6640625" style="36" customWidth="1"/>
    <col min="2" max="2" width="11.109375" style="1" customWidth="1"/>
    <col min="3" max="3" width="25.88671875" style="1" customWidth="1"/>
    <col min="4" max="4" width="12.33203125" style="1" customWidth="1"/>
    <col min="5" max="5" width="13.109375" style="1" customWidth="1"/>
    <col min="6" max="6" width="16.44140625" style="1" customWidth="1"/>
    <col min="7" max="7" width="22.44140625" style="23" customWidth="1"/>
    <col min="8" max="8" width="16.88671875" style="177" customWidth="1"/>
    <col min="9" max="9" width="24.5546875" style="178" customWidth="1"/>
    <col min="10" max="10" width="28.33203125" style="9" customWidth="1"/>
    <col min="11" max="11" width="32.33203125" style="1" customWidth="1"/>
    <col min="12" max="12" width="19.109375" style="1" customWidth="1"/>
    <col min="13" max="13" width="16.33203125" style="1" customWidth="1"/>
    <col min="14" max="14" width="13.33203125" style="1" customWidth="1"/>
    <col min="15" max="15" width="16.109375" style="1" customWidth="1"/>
    <col min="16" max="16384" width="9.109375" style="1"/>
  </cols>
  <sheetData>
    <row r="1" spans="1:15 10059:10059" ht="27" customHeight="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8"/>
      <c r="K1" s="64"/>
    </row>
    <row r="2" spans="1:15 10059:10059" ht="2.4" hidden="1" customHeight="1">
      <c r="A2" s="237"/>
      <c r="B2" s="237"/>
      <c r="C2" s="237"/>
      <c r="D2" s="237"/>
      <c r="E2" s="237"/>
      <c r="F2" s="237"/>
      <c r="G2" s="237"/>
      <c r="H2" s="237"/>
      <c r="I2" s="2"/>
      <c r="J2" s="238"/>
      <c r="K2" s="64"/>
    </row>
    <row r="3" spans="1:15 10059:10059" ht="0.6" customHeight="1">
      <c r="A3" s="192"/>
      <c r="B3" s="193"/>
      <c r="C3" s="193"/>
      <c r="D3" s="193"/>
      <c r="E3" s="193"/>
      <c r="F3" s="193"/>
      <c r="G3" s="194"/>
      <c r="H3" s="195"/>
      <c r="I3" s="196"/>
      <c r="J3" s="238"/>
      <c r="K3" s="64"/>
    </row>
    <row r="4" spans="1:15 10059:10059" ht="23.4" customHeight="1">
      <c r="A4" s="239" t="s">
        <v>1</v>
      </c>
      <c r="B4" s="239"/>
      <c r="C4" s="239"/>
      <c r="D4" s="239"/>
      <c r="E4" s="239"/>
      <c r="F4" s="239"/>
      <c r="G4" s="239"/>
      <c r="H4" s="239"/>
      <c r="I4" s="239"/>
      <c r="J4" s="238"/>
      <c r="K4" s="64"/>
    </row>
    <row r="5" spans="1:15 10059:10059" ht="18.600000000000001" customHeight="1">
      <c r="A5" s="239" t="s">
        <v>197</v>
      </c>
      <c r="B5" s="239"/>
      <c r="C5" s="239"/>
      <c r="D5" s="239"/>
      <c r="E5" s="239"/>
      <c r="F5" s="239"/>
      <c r="G5" s="239"/>
      <c r="H5" s="239"/>
      <c r="I5" s="239"/>
      <c r="J5" s="238"/>
      <c r="K5" s="64"/>
    </row>
    <row r="6" spans="1:15 10059:10059" ht="19.95" customHeight="1">
      <c r="A6" s="240" t="s">
        <v>2</v>
      </c>
      <c r="B6" s="240"/>
      <c r="C6" s="240"/>
      <c r="D6" s="240"/>
      <c r="E6" s="240"/>
      <c r="F6" s="240"/>
      <c r="G6" s="240"/>
      <c r="H6" s="240"/>
      <c r="I6" s="240"/>
      <c r="J6" s="180"/>
      <c r="K6" s="253"/>
      <c r="L6" s="3"/>
      <c r="M6" s="3"/>
      <c r="NVW6" s="1">
        <f>F1*83</f>
        <v>0</v>
      </c>
    </row>
    <row r="7" spans="1:15 10059:10059" ht="33.6" customHeight="1">
      <c r="A7" s="254" t="s">
        <v>3</v>
      </c>
      <c r="B7" s="255" t="s">
        <v>4</v>
      </c>
      <c r="C7" s="255" t="s">
        <v>5</v>
      </c>
      <c r="D7" s="255" t="s">
        <v>6</v>
      </c>
      <c r="E7" s="255"/>
      <c r="F7" s="255"/>
      <c r="G7" s="255" t="s">
        <v>7</v>
      </c>
      <c r="H7" s="255" t="s">
        <v>8</v>
      </c>
      <c r="I7" s="255" t="s">
        <v>9</v>
      </c>
      <c r="J7" s="181"/>
      <c r="K7" s="253"/>
      <c r="L7" s="3"/>
      <c r="M7" s="3"/>
    </row>
    <row r="8" spans="1:15 10059:10059" ht="15.6">
      <c r="A8" s="254"/>
      <c r="B8" s="255"/>
      <c r="C8" s="255"/>
      <c r="D8" s="255" t="s">
        <v>10</v>
      </c>
      <c r="E8" s="255" t="s">
        <v>11</v>
      </c>
      <c r="F8" s="255"/>
      <c r="G8" s="255"/>
      <c r="H8" s="255"/>
      <c r="I8" s="255"/>
      <c r="J8" s="4"/>
      <c r="K8" s="253"/>
      <c r="L8" s="3"/>
      <c r="M8" s="3"/>
    </row>
    <row r="9" spans="1:15 10059:10059" ht="61.95" customHeight="1">
      <c r="A9" s="254"/>
      <c r="B9" s="255"/>
      <c r="C9" s="255"/>
      <c r="D9" s="255"/>
      <c r="E9" s="5" t="s">
        <v>12</v>
      </c>
      <c r="F9" s="5" t="s">
        <v>13</v>
      </c>
      <c r="G9" s="255"/>
      <c r="H9" s="255"/>
      <c r="I9" s="255"/>
      <c r="J9" s="4"/>
      <c r="K9" s="253"/>
      <c r="L9" s="3"/>
      <c r="M9" s="3"/>
    </row>
    <row r="10" spans="1:15 10059:10059" ht="21" customHeight="1">
      <c r="A10" s="257" t="s">
        <v>14</v>
      </c>
      <c r="B10" s="197">
        <v>1</v>
      </c>
      <c r="C10" s="197" t="s">
        <v>15</v>
      </c>
      <c r="D10" s="198">
        <f>E10+F10</f>
        <v>27</v>
      </c>
      <c r="E10" s="199">
        <v>25</v>
      </c>
      <c r="F10" s="200">
        <v>2</v>
      </c>
      <c r="G10" s="201"/>
      <c r="H10" s="202">
        <f>25-E10</f>
        <v>0</v>
      </c>
      <c r="I10" s="6" t="s">
        <v>16</v>
      </c>
      <c r="J10" s="4"/>
      <c r="K10" s="64"/>
      <c r="L10" s="69"/>
      <c r="M10" s="69"/>
      <c r="N10" s="69"/>
    </row>
    <row r="11" spans="1:15 10059:10059" ht="20.399999999999999" customHeight="1">
      <c r="A11" s="257"/>
      <c r="B11" s="56">
        <v>2</v>
      </c>
      <c r="C11" s="203" t="s">
        <v>17</v>
      </c>
      <c r="D11" s="198">
        <f>E11+F11</f>
        <v>26</v>
      </c>
      <c r="E11" s="199">
        <v>23</v>
      </c>
      <c r="F11" s="200">
        <v>3</v>
      </c>
      <c r="G11" s="204"/>
      <c r="H11" s="101">
        <f>25-E11</f>
        <v>2</v>
      </c>
      <c r="I11" s="258" t="s">
        <v>18</v>
      </c>
      <c r="J11" s="7"/>
      <c r="K11" s="8"/>
      <c r="L11" s="69"/>
      <c r="M11" s="69"/>
      <c r="N11" s="69"/>
      <c r="O11" s="9"/>
    </row>
    <row r="12" spans="1:15 10059:10059" ht="20.399999999999999" customHeight="1">
      <c r="A12" s="257"/>
      <c r="B12" s="52">
        <v>3</v>
      </c>
      <c r="C12" s="205" t="s">
        <v>19</v>
      </c>
      <c r="D12" s="198">
        <f>E12+F12</f>
        <v>16</v>
      </c>
      <c r="E12" s="199">
        <v>13</v>
      </c>
      <c r="F12" s="200">
        <v>3</v>
      </c>
      <c r="G12" s="204"/>
      <c r="H12" s="101">
        <f>25-E12</f>
        <v>12</v>
      </c>
      <c r="I12" s="258"/>
      <c r="J12" s="4"/>
      <c r="K12" s="64"/>
      <c r="L12" s="69"/>
      <c r="M12" s="69"/>
      <c r="N12" s="69"/>
    </row>
    <row r="13" spans="1:15 10059:10059" ht="12" customHeight="1">
      <c r="A13" s="257"/>
      <c r="B13" s="262">
        <v>4</v>
      </c>
      <c r="C13" s="263" t="s">
        <v>20</v>
      </c>
      <c r="D13" s="264">
        <f>E13+F13</f>
        <v>23</v>
      </c>
      <c r="E13" s="265">
        <v>20</v>
      </c>
      <c r="F13" s="266">
        <v>3</v>
      </c>
      <c r="G13" s="267"/>
      <c r="H13" s="268">
        <f>25-E13</f>
        <v>5</v>
      </c>
      <c r="I13" s="258"/>
      <c r="J13" s="260"/>
      <c r="K13" s="64"/>
      <c r="L13" s="69"/>
      <c r="M13" s="69"/>
      <c r="N13" s="69"/>
    </row>
    <row r="14" spans="1:15 10059:10059" ht="9" customHeight="1">
      <c r="A14" s="257"/>
      <c r="B14" s="262"/>
      <c r="C14" s="263"/>
      <c r="D14" s="264"/>
      <c r="E14" s="265"/>
      <c r="F14" s="266"/>
      <c r="G14" s="267"/>
      <c r="H14" s="268"/>
      <c r="I14" s="258"/>
      <c r="J14" s="260"/>
      <c r="K14" s="64"/>
      <c r="L14" s="69"/>
      <c r="M14" s="69"/>
      <c r="N14" s="69"/>
    </row>
    <row r="15" spans="1:15 10059:10059" ht="20.25" customHeight="1">
      <c r="A15" s="256" t="s">
        <v>10</v>
      </c>
      <c r="B15" s="256"/>
      <c r="C15" s="256"/>
      <c r="D15" s="10">
        <f>SUM(D10:D14)</f>
        <v>92</v>
      </c>
      <c r="E15" s="10">
        <f>SUM(E10:E14)</f>
        <v>81</v>
      </c>
      <c r="F15" s="10">
        <f>SUM(F10:F14)</f>
        <v>11</v>
      </c>
      <c r="G15" s="11">
        <v>0</v>
      </c>
      <c r="H15" s="68">
        <f>SUM(H10:H14)</f>
        <v>19</v>
      </c>
      <c r="I15" s="12"/>
      <c r="J15" s="13"/>
      <c r="K15" s="64"/>
      <c r="L15" s="69"/>
      <c r="M15" s="69"/>
      <c r="N15" s="69"/>
    </row>
    <row r="16" spans="1:15 10059:10059" ht="27" customHeight="1">
      <c r="A16" s="257" t="s">
        <v>21</v>
      </c>
      <c r="B16" s="197">
        <v>1</v>
      </c>
      <c r="C16" s="197" t="s">
        <v>22</v>
      </c>
      <c r="D16" s="206">
        <f>E16+F16</f>
        <v>31</v>
      </c>
      <c r="E16" s="207">
        <v>25</v>
      </c>
      <c r="F16" s="200">
        <v>6</v>
      </c>
      <c r="G16" s="14"/>
      <c r="H16" s="33">
        <f>25-E16</f>
        <v>0</v>
      </c>
      <c r="I16" s="261" t="s">
        <v>23</v>
      </c>
      <c r="J16" s="15"/>
      <c r="K16" s="16"/>
      <c r="L16" s="69"/>
      <c r="M16" s="69"/>
      <c r="N16" s="69"/>
    </row>
    <row r="17" spans="1:14" ht="21" customHeight="1">
      <c r="A17" s="257"/>
      <c r="B17" s="197">
        <v>1</v>
      </c>
      <c r="C17" s="197" t="s">
        <v>24</v>
      </c>
      <c r="D17" s="206">
        <f>E17+F17</f>
        <v>30</v>
      </c>
      <c r="E17" s="207">
        <v>25</v>
      </c>
      <c r="F17" s="200">
        <v>5</v>
      </c>
      <c r="G17" s="14"/>
      <c r="H17" s="33">
        <f>25-E17</f>
        <v>0</v>
      </c>
      <c r="I17" s="261"/>
      <c r="J17" s="182"/>
      <c r="K17" s="16"/>
      <c r="L17" s="69"/>
      <c r="M17" s="69"/>
      <c r="N17" s="69"/>
    </row>
    <row r="18" spans="1:14" ht="39.6" customHeight="1">
      <c r="A18" s="257"/>
      <c r="B18" s="17">
        <v>2</v>
      </c>
      <c r="C18" s="203" t="s">
        <v>25</v>
      </c>
      <c r="D18" s="206">
        <f>E18+F18</f>
        <v>21</v>
      </c>
      <c r="E18" s="207">
        <v>16</v>
      </c>
      <c r="F18" s="200">
        <v>5</v>
      </c>
      <c r="G18" s="17"/>
      <c r="H18" s="43">
        <f>25-E18</f>
        <v>9</v>
      </c>
      <c r="I18" s="258" t="s">
        <v>26</v>
      </c>
      <c r="J18" s="182"/>
      <c r="K18" s="16"/>
      <c r="L18" s="69"/>
      <c r="M18" s="69"/>
      <c r="N18" s="69"/>
    </row>
    <row r="19" spans="1:14" ht="18" customHeight="1">
      <c r="A19" s="257"/>
      <c r="B19" s="17">
        <v>2</v>
      </c>
      <c r="C19" s="18" t="s">
        <v>27</v>
      </c>
      <c r="D19" s="206">
        <f t="shared" ref="D19:D20" si="0">E19+F19</f>
        <v>24</v>
      </c>
      <c r="E19" s="207">
        <v>23</v>
      </c>
      <c r="F19" s="208">
        <v>1</v>
      </c>
      <c r="G19" s="19" t="s">
        <v>28</v>
      </c>
      <c r="H19" s="43">
        <f t="shared" ref="H19:H21" si="1">25-E19</f>
        <v>2</v>
      </c>
      <c r="I19" s="258"/>
      <c r="J19" s="182"/>
      <c r="K19" s="16"/>
      <c r="L19" s="69"/>
      <c r="M19" s="69"/>
      <c r="N19" s="69"/>
    </row>
    <row r="20" spans="1:14" ht="18" customHeight="1">
      <c r="A20" s="257"/>
      <c r="B20" s="17">
        <v>3</v>
      </c>
      <c r="C20" s="18" t="s">
        <v>29</v>
      </c>
      <c r="D20" s="206">
        <f t="shared" si="0"/>
        <v>24</v>
      </c>
      <c r="E20" s="207">
        <v>22</v>
      </c>
      <c r="F20" s="208">
        <v>2</v>
      </c>
      <c r="G20" s="19" t="s">
        <v>30</v>
      </c>
      <c r="H20" s="43">
        <f t="shared" si="1"/>
        <v>3</v>
      </c>
      <c r="I20" s="258"/>
      <c r="J20" s="182"/>
      <c r="K20" s="16"/>
      <c r="L20" s="69"/>
      <c r="M20" s="69"/>
      <c r="N20" s="69"/>
    </row>
    <row r="21" spans="1:14" ht="16.2" customHeight="1">
      <c r="A21" s="257"/>
      <c r="B21" s="20">
        <v>3</v>
      </c>
      <c r="C21" s="18" t="s">
        <v>31</v>
      </c>
      <c r="D21" s="21">
        <f>E21+F21</f>
        <v>16</v>
      </c>
      <c r="E21" s="22">
        <v>14</v>
      </c>
      <c r="F21" s="208">
        <v>2</v>
      </c>
      <c r="G21" s="72"/>
      <c r="H21" s="43">
        <f t="shared" si="1"/>
        <v>11</v>
      </c>
      <c r="I21" s="258"/>
      <c r="J21" s="182"/>
      <c r="K21" s="16"/>
      <c r="L21" s="223"/>
      <c r="M21" s="223"/>
      <c r="N21" s="69"/>
    </row>
    <row r="22" spans="1:14" ht="16.95" customHeight="1">
      <c r="A22" s="257"/>
      <c r="B22" s="20">
        <v>3</v>
      </c>
      <c r="C22" s="18" t="s">
        <v>32</v>
      </c>
      <c r="D22" s="21">
        <f>E22+F22</f>
        <v>18</v>
      </c>
      <c r="E22" s="22">
        <v>15</v>
      </c>
      <c r="F22" s="24">
        <v>3</v>
      </c>
      <c r="G22" s="17"/>
      <c r="H22" s="43">
        <f>25-E22</f>
        <v>10</v>
      </c>
      <c r="I22" s="258"/>
      <c r="J22" s="182"/>
      <c r="K22" s="16"/>
      <c r="L22" s="223"/>
      <c r="M22" s="223"/>
      <c r="N22" s="69"/>
    </row>
    <row r="23" spans="1:14" ht="19.95" customHeight="1">
      <c r="A23" s="257"/>
      <c r="B23" s="25">
        <v>4</v>
      </c>
      <c r="C23" s="26" t="s">
        <v>33</v>
      </c>
      <c r="D23" s="27">
        <f>E23+F23</f>
        <v>23</v>
      </c>
      <c r="E23" s="28">
        <v>23</v>
      </c>
      <c r="F23" s="20"/>
      <c r="G23" s="19" t="s">
        <v>34</v>
      </c>
      <c r="H23" s="43">
        <f>25-E23</f>
        <v>2</v>
      </c>
      <c r="I23" s="258"/>
      <c r="J23" s="182"/>
      <c r="K23" s="16"/>
      <c r="L23" s="69"/>
      <c r="M23" s="69"/>
      <c r="N23" s="69"/>
    </row>
    <row r="24" spans="1:14" ht="18" customHeight="1">
      <c r="A24" s="257"/>
      <c r="B24" s="29">
        <v>4</v>
      </c>
      <c r="C24" s="30" t="s">
        <v>35</v>
      </c>
      <c r="D24" s="21">
        <f>E24+F24</f>
        <v>20</v>
      </c>
      <c r="E24" s="20"/>
      <c r="F24" s="31">
        <v>20</v>
      </c>
      <c r="G24" s="72"/>
      <c r="H24" s="43">
        <v>0</v>
      </c>
      <c r="I24" s="258"/>
      <c r="J24" s="182"/>
      <c r="K24" s="16"/>
      <c r="L24" s="69"/>
      <c r="M24" s="69"/>
      <c r="N24" s="69"/>
    </row>
    <row r="25" spans="1:14" ht="21.6" customHeight="1">
      <c r="A25" s="256" t="s">
        <v>10</v>
      </c>
      <c r="B25" s="256"/>
      <c r="C25" s="256"/>
      <c r="D25" s="10">
        <f>SUM(D16:D24)</f>
        <v>207</v>
      </c>
      <c r="E25" s="10">
        <f>SUM(E16:E24)</f>
        <v>163</v>
      </c>
      <c r="F25" s="10">
        <f>SUM(F16:F24)</f>
        <v>44</v>
      </c>
      <c r="G25" s="11">
        <v>3</v>
      </c>
      <c r="H25" s="68">
        <f>SUM(H16:H24)</f>
        <v>37</v>
      </c>
      <c r="I25" s="12"/>
      <c r="J25" s="13"/>
      <c r="K25" s="64"/>
      <c r="L25" s="69"/>
      <c r="M25" s="69"/>
      <c r="N25" s="69"/>
    </row>
    <row r="26" spans="1:14" ht="44.4" customHeight="1">
      <c r="A26" s="76" t="s">
        <v>36</v>
      </c>
      <c r="B26" s="32">
        <v>3</v>
      </c>
      <c r="C26" s="89" t="s">
        <v>37</v>
      </c>
      <c r="D26" s="27">
        <f>E26+F26</f>
        <v>23</v>
      </c>
      <c r="E26" s="28">
        <v>23</v>
      </c>
      <c r="F26" s="33"/>
      <c r="G26" s="156"/>
      <c r="H26" s="43">
        <f>25-E26</f>
        <v>2</v>
      </c>
      <c r="I26" s="58" t="s">
        <v>38</v>
      </c>
      <c r="J26" s="16"/>
      <c r="K26" s="64"/>
      <c r="L26" s="69"/>
      <c r="M26" s="69"/>
      <c r="N26" s="69"/>
    </row>
    <row r="27" spans="1:14" ht="15.6">
      <c r="A27" s="256" t="s">
        <v>10</v>
      </c>
      <c r="B27" s="256"/>
      <c r="C27" s="256"/>
      <c r="D27" s="10">
        <f>SUM(D26:D26)</f>
        <v>23</v>
      </c>
      <c r="E27" s="10">
        <f>SUM(E26:E26)</f>
        <v>23</v>
      </c>
      <c r="F27" s="10">
        <f>SUM(F26:F26)</f>
        <v>0</v>
      </c>
      <c r="G27" s="11">
        <v>0</v>
      </c>
      <c r="H27" s="68">
        <f>SUM(H26:H26)</f>
        <v>2</v>
      </c>
      <c r="I27" s="12"/>
      <c r="J27" s="13"/>
      <c r="K27" s="64"/>
      <c r="L27" s="69"/>
      <c r="M27" s="69"/>
      <c r="N27" s="69"/>
    </row>
    <row r="28" spans="1:14" ht="22.95" customHeight="1">
      <c r="A28" s="257" t="s">
        <v>39</v>
      </c>
      <c r="B28" s="34">
        <v>1</v>
      </c>
      <c r="C28" s="34" t="s">
        <v>40</v>
      </c>
      <c r="D28" s="27">
        <f t="shared" ref="D28:D29" si="2">E28+F28</f>
        <v>22</v>
      </c>
      <c r="E28" s="28">
        <v>22</v>
      </c>
      <c r="F28" s="33"/>
      <c r="G28" s="35"/>
      <c r="H28" s="33">
        <f t="shared" ref="H28:H29" si="3">25-E28</f>
        <v>3</v>
      </c>
      <c r="I28" s="258" t="s">
        <v>38</v>
      </c>
      <c r="J28" s="13"/>
      <c r="K28" s="64"/>
      <c r="L28" s="69"/>
      <c r="M28" s="69"/>
      <c r="N28" s="69"/>
    </row>
    <row r="29" spans="1:14" ht="24" customHeight="1">
      <c r="A29" s="257"/>
      <c r="B29" s="34">
        <v>1</v>
      </c>
      <c r="C29" s="34" t="s">
        <v>41</v>
      </c>
      <c r="D29" s="27">
        <f t="shared" si="2"/>
        <v>25</v>
      </c>
      <c r="E29" s="28">
        <v>25</v>
      </c>
      <c r="F29" s="33"/>
      <c r="G29" s="35"/>
      <c r="H29" s="33">
        <f t="shared" si="3"/>
        <v>0</v>
      </c>
      <c r="I29" s="258"/>
      <c r="J29" s="13"/>
      <c r="K29" s="64"/>
      <c r="L29" s="69"/>
      <c r="M29" s="69"/>
      <c r="N29" s="69"/>
    </row>
    <row r="30" spans="1:14" s="36" customFormat="1" ht="27" customHeight="1">
      <c r="A30" s="257"/>
      <c r="B30" s="33">
        <v>2</v>
      </c>
      <c r="C30" s="33" t="s">
        <v>42</v>
      </c>
      <c r="D30" s="27">
        <f>E30+F30</f>
        <v>22</v>
      </c>
      <c r="E30" s="28">
        <v>19</v>
      </c>
      <c r="F30" s="24">
        <v>3</v>
      </c>
      <c r="G30" s="35"/>
      <c r="H30" s="33">
        <f>25-E30</f>
        <v>6</v>
      </c>
      <c r="I30" s="258"/>
      <c r="J30" s="16"/>
      <c r="K30" s="183"/>
      <c r="L30" s="224"/>
      <c r="M30" s="224"/>
      <c r="N30" s="224"/>
    </row>
    <row r="31" spans="1:14" ht="15.6">
      <c r="A31" s="256" t="s">
        <v>10</v>
      </c>
      <c r="B31" s="256"/>
      <c r="C31" s="256"/>
      <c r="D31" s="10">
        <f>SUM(D28:D30)</f>
        <v>69</v>
      </c>
      <c r="E31" s="10">
        <f>SUM(E28:E30)</f>
        <v>66</v>
      </c>
      <c r="F31" s="10">
        <f>SUM(F28:F30)</f>
        <v>3</v>
      </c>
      <c r="G31" s="10">
        <f t="shared" ref="G31:H31" si="4">SUM(G28:G30)</f>
        <v>0</v>
      </c>
      <c r="H31" s="10">
        <f t="shared" si="4"/>
        <v>9</v>
      </c>
      <c r="I31" s="37"/>
      <c r="J31" s="38"/>
      <c r="K31" s="64"/>
    </row>
    <row r="32" spans="1:14" ht="35.4" customHeight="1">
      <c r="A32" s="76" t="s">
        <v>43</v>
      </c>
      <c r="B32" s="32">
        <v>4</v>
      </c>
      <c r="C32" s="32" t="s">
        <v>44</v>
      </c>
      <c r="D32" s="27">
        <f>E32+F32</f>
        <v>20</v>
      </c>
      <c r="E32" s="28">
        <v>19</v>
      </c>
      <c r="F32" s="24">
        <v>1</v>
      </c>
      <c r="G32" s="17"/>
      <c r="H32" s="43">
        <f>25-E32</f>
        <v>6</v>
      </c>
      <c r="I32" s="58" t="s">
        <v>26</v>
      </c>
      <c r="J32" s="16"/>
      <c r="K32" s="64"/>
    </row>
    <row r="33" spans="1:11" ht="15.6">
      <c r="A33" s="256" t="s">
        <v>10</v>
      </c>
      <c r="B33" s="256"/>
      <c r="C33" s="256"/>
      <c r="D33" s="10">
        <f>SUM(D32:D32)</f>
        <v>20</v>
      </c>
      <c r="E33" s="10">
        <f>SUM(E32:E32)</f>
        <v>19</v>
      </c>
      <c r="F33" s="10">
        <f>SUM(F32:F32)</f>
        <v>1</v>
      </c>
      <c r="G33" s="11">
        <v>0</v>
      </c>
      <c r="H33" s="81">
        <f>SUM(H32:H32)</f>
        <v>6</v>
      </c>
      <c r="I33" s="37"/>
      <c r="J33" s="38"/>
      <c r="K33" s="64"/>
    </row>
    <row r="34" spans="1:11" ht="24.6" customHeight="1">
      <c r="A34" s="257" t="s">
        <v>45</v>
      </c>
      <c r="B34" s="34">
        <v>1</v>
      </c>
      <c r="C34" s="39" t="s">
        <v>46</v>
      </c>
      <c r="D34" s="27">
        <f>E34+F34</f>
        <v>25</v>
      </c>
      <c r="E34" s="28">
        <v>22</v>
      </c>
      <c r="F34" s="24">
        <v>3</v>
      </c>
      <c r="G34" s="156"/>
      <c r="H34" s="57">
        <f>25-E34</f>
        <v>3</v>
      </c>
      <c r="I34" s="258" t="s">
        <v>26</v>
      </c>
      <c r="J34" s="40"/>
      <c r="K34" s="64"/>
    </row>
    <row r="35" spans="1:11" ht="18.600000000000001" customHeight="1">
      <c r="A35" s="257"/>
      <c r="B35" s="41">
        <v>2</v>
      </c>
      <c r="C35" s="209" t="s">
        <v>47</v>
      </c>
      <c r="D35" s="27">
        <f>E35+F35</f>
        <v>18</v>
      </c>
      <c r="E35" s="28">
        <v>17</v>
      </c>
      <c r="F35" s="24">
        <v>1</v>
      </c>
      <c r="G35" s="14"/>
      <c r="H35" s="56">
        <f>25-E35</f>
        <v>8</v>
      </c>
      <c r="I35" s="259"/>
      <c r="J35" s="42"/>
      <c r="K35" s="64"/>
    </row>
    <row r="36" spans="1:11" ht="19.95" customHeight="1">
      <c r="A36" s="257"/>
      <c r="B36" s="43">
        <v>3</v>
      </c>
      <c r="C36" s="209" t="s">
        <v>48</v>
      </c>
      <c r="D36" s="27">
        <f>E36+F36</f>
        <v>15</v>
      </c>
      <c r="E36" s="28">
        <v>15</v>
      </c>
      <c r="F36" s="33"/>
      <c r="G36" s="72"/>
      <c r="H36" s="56">
        <f>25-E36</f>
        <v>10</v>
      </c>
      <c r="I36" s="259"/>
      <c r="J36" s="40"/>
      <c r="K36" s="64"/>
    </row>
    <row r="37" spans="1:11" ht="21" customHeight="1">
      <c r="A37" s="257"/>
      <c r="B37" s="44">
        <v>4</v>
      </c>
      <c r="C37" s="25" t="s">
        <v>49</v>
      </c>
      <c r="D37" s="27">
        <f>E37+F37</f>
        <v>21</v>
      </c>
      <c r="E37" s="28">
        <v>19</v>
      </c>
      <c r="F37" s="45">
        <v>2</v>
      </c>
      <c r="G37" s="35"/>
      <c r="H37" s="56">
        <f>25-E37</f>
        <v>6</v>
      </c>
      <c r="I37" s="259"/>
      <c r="J37" s="40"/>
      <c r="K37" s="64"/>
    </row>
    <row r="38" spans="1:11" ht="18.600000000000001" customHeight="1">
      <c r="A38" s="269" t="s">
        <v>10</v>
      </c>
      <c r="B38" s="269"/>
      <c r="C38" s="269"/>
      <c r="D38" s="10">
        <f>SUM(D34:D37)</f>
        <v>79</v>
      </c>
      <c r="E38" s="10">
        <f>SUM(E34:E37)</f>
        <v>73</v>
      </c>
      <c r="F38" s="10">
        <f>SUM(F34:F37)</f>
        <v>6</v>
      </c>
      <c r="G38" s="11">
        <v>0</v>
      </c>
      <c r="H38" s="68">
        <f>SUM(H34:H37)</f>
        <v>27</v>
      </c>
      <c r="I38" s="12"/>
      <c r="J38" s="13"/>
      <c r="K38" s="64"/>
    </row>
    <row r="39" spans="1:11" ht="23.4" customHeight="1">
      <c r="A39" s="257" t="s">
        <v>50</v>
      </c>
      <c r="B39" s="35">
        <v>3</v>
      </c>
      <c r="C39" s="202" t="s">
        <v>51</v>
      </c>
      <c r="D39" s="27">
        <f>E39+F39</f>
        <v>21</v>
      </c>
      <c r="E39" s="28">
        <v>21</v>
      </c>
      <c r="F39" s="46"/>
      <c r="G39" s="47"/>
      <c r="H39" s="56">
        <f>25-E39</f>
        <v>4</v>
      </c>
      <c r="I39" s="258" t="s">
        <v>26</v>
      </c>
      <c r="J39" s="8"/>
      <c r="K39" s="64"/>
    </row>
    <row r="40" spans="1:11" ht="22.2" customHeight="1">
      <c r="A40" s="257"/>
      <c r="B40" s="26">
        <v>4</v>
      </c>
      <c r="C40" s="44" t="s">
        <v>52</v>
      </c>
      <c r="D40" s="27">
        <f>E40+F40</f>
        <v>20</v>
      </c>
      <c r="E40" s="28">
        <v>20</v>
      </c>
      <c r="F40" s="48"/>
      <c r="G40" s="156"/>
      <c r="H40" s="56">
        <f>25-E40</f>
        <v>5</v>
      </c>
      <c r="I40" s="270"/>
      <c r="J40" s="40"/>
      <c r="K40" s="64"/>
    </row>
    <row r="41" spans="1:11" ht="14.4" customHeight="1">
      <c r="A41" s="256" t="s">
        <v>10</v>
      </c>
      <c r="B41" s="256"/>
      <c r="C41" s="256"/>
      <c r="D41" s="10">
        <f>SUM(D39:D40)</f>
        <v>41</v>
      </c>
      <c r="E41" s="10">
        <f>SUM(E39:E40)</f>
        <v>41</v>
      </c>
      <c r="F41" s="10">
        <f>SUM(F39:F40)</f>
        <v>0</v>
      </c>
      <c r="G41" s="11">
        <v>1</v>
      </c>
      <c r="H41" s="81">
        <f>SUM(H39:H40)</f>
        <v>9</v>
      </c>
      <c r="I41" s="37"/>
      <c r="J41" s="38"/>
      <c r="K41" s="64"/>
    </row>
    <row r="42" spans="1:11" ht="17.399999999999999" customHeight="1">
      <c r="A42" s="257" t="s">
        <v>53</v>
      </c>
      <c r="B42" s="14">
        <v>3</v>
      </c>
      <c r="C42" s="209" t="s">
        <v>54</v>
      </c>
      <c r="D42" s="21">
        <f>E42+F42</f>
        <v>15</v>
      </c>
      <c r="E42" s="22">
        <v>15</v>
      </c>
      <c r="F42" s="49"/>
      <c r="G42" s="50"/>
      <c r="H42" s="43">
        <f>25-E42</f>
        <v>10</v>
      </c>
      <c r="I42" s="258" t="s">
        <v>55</v>
      </c>
      <c r="J42" s="51"/>
      <c r="K42" s="64"/>
    </row>
    <row r="43" spans="1:11" ht="17.399999999999999" customHeight="1">
      <c r="A43" s="257"/>
      <c r="B43" s="52">
        <v>4</v>
      </c>
      <c r="C43" s="53" t="s">
        <v>56</v>
      </c>
      <c r="D43" s="21">
        <f>E43+F43</f>
        <v>19</v>
      </c>
      <c r="E43" s="22">
        <v>19</v>
      </c>
      <c r="F43" s="41"/>
      <c r="G43" s="50"/>
      <c r="H43" s="43">
        <f>25-E43</f>
        <v>6</v>
      </c>
      <c r="I43" s="258"/>
      <c r="J43" s="51"/>
      <c r="K43" s="64"/>
    </row>
    <row r="44" spans="1:11" ht="17.399999999999999" customHeight="1">
      <c r="A44" s="257"/>
      <c r="B44" s="54">
        <v>5</v>
      </c>
      <c r="C44" s="25" t="s">
        <v>57</v>
      </c>
      <c r="D44" s="21">
        <f>E44+F44</f>
        <v>15</v>
      </c>
      <c r="E44" s="22">
        <v>15</v>
      </c>
      <c r="F44" s="55"/>
      <c r="G44" s="35"/>
      <c r="H44" s="43">
        <f>25-E44</f>
        <v>10</v>
      </c>
      <c r="I44" s="258"/>
      <c r="J44" s="51"/>
      <c r="K44" s="64"/>
    </row>
    <row r="45" spans="1:11" ht="14.4" hidden="1" customHeight="1">
      <c r="A45" s="257"/>
      <c r="B45" s="20"/>
      <c r="C45" s="20"/>
      <c r="D45" s="20"/>
      <c r="E45" s="20"/>
      <c r="F45" s="20"/>
      <c r="G45" s="17"/>
      <c r="H45" s="43"/>
      <c r="I45" s="33"/>
      <c r="J45" s="16"/>
      <c r="K45" s="64"/>
    </row>
    <row r="46" spans="1:11" ht="15.6">
      <c r="A46" s="256" t="s">
        <v>10</v>
      </c>
      <c r="B46" s="256"/>
      <c r="C46" s="256"/>
      <c r="D46" s="10">
        <f>SUM(D42:D45)</f>
        <v>49</v>
      </c>
      <c r="E46" s="10">
        <f>SUM(E42:E45)</f>
        <v>49</v>
      </c>
      <c r="F46" s="10">
        <f>SUM(F42:F45)</f>
        <v>0</v>
      </c>
      <c r="G46" s="11">
        <v>0</v>
      </c>
      <c r="H46" s="68">
        <f>SUM(H42:H45)</f>
        <v>26</v>
      </c>
      <c r="I46" s="12"/>
      <c r="J46" s="13"/>
      <c r="K46" s="64"/>
    </row>
    <row r="47" spans="1:11" ht="30.6" customHeight="1">
      <c r="A47" s="257" t="s">
        <v>58</v>
      </c>
      <c r="B47" s="34">
        <v>1</v>
      </c>
      <c r="C47" s="39" t="s">
        <v>59</v>
      </c>
      <c r="D47" s="27">
        <f>E47+F47</f>
        <v>30</v>
      </c>
      <c r="E47" s="28">
        <v>24</v>
      </c>
      <c r="F47" s="24">
        <v>6</v>
      </c>
      <c r="G47" s="52"/>
      <c r="H47" s="43">
        <f>25-E47</f>
        <v>1</v>
      </c>
      <c r="I47" s="6" t="s">
        <v>60</v>
      </c>
      <c r="J47" s="13"/>
      <c r="K47" s="64"/>
    </row>
    <row r="48" spans="1:11" ht="30" customHeight="1">
      <c r="A48" s="257"/>
      <c r="B48" s="56">
        <v>2</v>
      </c>
      <c r="C48" s="57" t="s">
        <v>61</v>
      </c>
      <c r="D48" s="27">
        <f>E48+F48</f>
        <v>19</v>
      </c>
      <c r="E48" s="28">
        <v>18</v>
      </c>
      <c r="F48" s="24">
        <v>1</v>
      </c>
      <c r="G48" s="14"/>
      <c r="H48" s="33">
        <f>20-E48</f>
        <v>2</v>
      </c>
      <c r="I48" s="58" t="s">
        <v>62</v>
      </c>
      <c r="J48" s="16"/>
      <c r="K48" s="64"/>
    </row>
    <row r="49" spans="1:12" ht="15.6">
      <c r="A49" s="256" t="s">
        <v>10</v>
      </c>
      <c r="B49" s="256"/>
      <c r="C49" s="256"/>
      <c r="D49" s="10">
        <f>SUM(D47:D48)</f>
        <v>49</v>
      </c>
      <c r="E49" s="10">
        <f>SUM(E47:E48)</f>
        <v>42</v>
      </c>
      <c r="F49" s="10">
        <f>SUM(F47:F48)</f>
        <v>7</v>
      </c>
      <c r="G49" s="11">
        <v>0</v>
      </c>
      <c r="H49" s="81">
        <f>SUM(H48:H48)</f>
        <v>2</v>
      </c>
      <c r="I49" s="37"/>
      <c r="J49" s="38"/>
      <c r="K49" s="64"/>
    </row>
    <row r="50" spans="1:12" ht="29.4" customHeight="1">
      <c r="A50" s="257" t="s">
        <v>63</v>
      </c>
      <c r="B50" s="59">
        <v>1</v>
      </c>
      <c r="C50" s="39" t="s">
        <v>64</v>
      </c>
      <c r="D50" s="27">
        <f>E50+F50</f>
        <v>25</v>
      </c>
      <c r="E50" s="60"/>
      <c r="F50" s="24">
        <v>25</v>
      </c>
      <c r="G50" s="14"/>
      <c r="H50" s="33">
        <v>0</v>
      </c>
      <c r="I50" s="258" t="s">
        <v>26</v>
      </c>
      <c r="J50" s="16"/>
      <c r="K50" s="64"/>
    </row>
    <row r="51" spans="1:12" ht="21.6" customHeight="1">
      <c r="A51" s="257"/>
      <c r="B51" s="35">
        <v>2</v>
      </c>
      <c r="C51" s="203" t="s">
        <v>65</v>
      </c>
      <c r="D51" s="27">
        <f t="shared" ref="D51:D53" si="5">E51+F51</f>
        <v>27</v>
      </c>
      <c r="E51" s="28">
        <v>25</v>
      </c>
      <c r="F51" s="24">
        <v>2</v>
      </c>
      <c r="G51" s="210"/>
      <c r="H51" s="33">
        <f>25-E51</f>
        <v>0</v>
      </c>
      <c r="I51" s="258"/>
      <c r="J51" s="69"/>
      <c r="K51" s="8"/>
      <c r="L51" s="9"/>
    </row>
    <row r="52" spans="1:12" ht="21" customHeight="1">
      <c r="A52" s="257"/>
      <c r="B52" s="59">
        <v>3</v>
      </c>
      <c r="C52" s="203" t="s">
        <v>66</v>
      </c>
      <c r="D52" s="21">
        <f t="shared" si="5"/>
        <v>15</v>
      </c>
      <c r="E52" s="41"/>
      <c r="F52" s="24">
        <v>15</v>
      </c>
      <c r="G52" s="14" t="s">
        <v>67</v>
      </c>
      <c r="H52" s="33">
        <v>0</v>
      </c>
      <c r="I52" s="258"/>
      <c r="J52" s="16"/>
      <c r="K52" s="69"/>
      <c r="L52" s="9"/>
    </row>
    <row r="53" spans="1:12" ht="28.95" customHeight="1">
      <c r="A53" s="257"/>
      <c r="B53" s="59">
        <v>4</v>
      </c>
      <c r="C53" s="61" t="s">
        <v>68</v>
      </c>
      <c r="D53" s="27">
        <f t="shared" si="5"/>
        <v>26</v>
      </c>
      <c r="E53" s="20"/>
      <c r="F53" s="24">
        <v>26</v>
      </c>
      <c r="G53" s="35"/>
      <c r="H53" s="43">
        <v>0</v>
      </c>
      <c r="I53" s="258"/>
      <c r="J53" s="16"/>
      <c r="K53" s="69"/>
      <c r="L53" s="9"/>
    </row>
    <row r="54" spans="1:12" ht="17.399999999999999" customHeight="1">
      <c r="A54" s="256" t="s">
        <v>10</v>
      </c>
      <c r="B54" s="256"/>
      <c r="C54" s="256"/>
      <c r="D54" s="10">
        <f>SUM(D50:D53)</f>
        <v>93</v>
      </c>
      <c r="E54" s="10">
        <f>SUM(E50:E53)</f>
        <v>25</v>
      </c>
      <c r="F54" s="10">
        <f>SUM(F50:F53)</f>
        <v>68</v>
      </c>
      <c r="G54" s="11">
        <v>0</v>
      </c>
      <c r="H54" s="68">
        <f>SUM(H50:H53)</f>
        <v>0</v>
      </c>
      <c r="I54" s="62"/>
      <c r="J54" s="13"/>
      <c r="K54" s="69"/>
      <c r="L54" s="9"/>
    </row>
    <row r="55" spans="1:12" ht="29.4" customHeight="1">
      <c r="A55" s="257" t="s">
        <v>69</v>
      </c>
      <c r="B55" s="39">
        <v>1</v>
      </c>
      <c r="C55" s="39" t="s">
        <v>70</v>
      </c>
      <c r="D55" s="27">
        <f>E55+F55</f>
        <v>23</v>
      </c>
      <c r="E55" s="28">
        <v>15</v>
      </c>
      <c r="F55" s="24">
        <v>8</v>
      </c>
      <c r="G55" s="14"/>
      <c r="H55" s="33">
        <f>15-E55</f>
        <v>0</v>
      </c>
      <c r="I55" s="258" t="s">
        <v>26</v>
      </c>
      <c r="J55" s="104"/>
      <c r="K55" s="69"/>
      <c r="L55" s="9"/>
    </row>
    <row r="56" spans="1:12" ht="29.4" customHeight="1">
      <c r="A56" s="257"/>
      <c r="B56" s="59">
        <v>1</v>
      </c>
      <c r="C56" s="39" t="s">
        <v>71</v>
      </c>
      <c r="D56" s="27">
        <f>E56+F56</f>
        <v>25</v>
      </c>
      <c r="E56" s="33"/>
      <c r="F56" s="24">
        <v>25</v>
      </c>
      <c r="G56" s="14"/>
      <c r="H56" s="33">
        <v>0</v>
      </c>
      <c r="I56" s="258"/>
      <c r="J56" s="104"/>
      <c r="K56" s="69"/>
      <c r="L56" s="9"/>
    </row>
    <row r="57" spans="1:12" ht="31.95" customHeight="1">
      <c r="A57" s="257"/>
      <c r="B57" s="63">
        <v>2</v>
      </c>
      <c r="C57" s="203" t="s">
        <v>72</v>
      </c>
      <c r="D57" s="27">
        <f t="shared" ref="D57:D60" si="6">E57+F57</f>
        <v>24</v>
      </c>
      <c r="E57" s="41"/>
      <c r="F57" s="24">
        <v>24</v>
      </c>
      <c r="G57" s="78" t="s">
        <v>28</v>
      </c>
      <c r="H57" s="43">
        <v>0</v>
      </c>
      <c r="I57" s="258"/>
      <c r="J57" s="8"/>
      <c r="K57" s="69"/>
      <c r="L57" s="9"/>
    </row>
    <row r="58" spans="1:12" ht="23.4" customHeight="1">
      <c r="A58" s="257"/>
      <c r="B58" s="35">
        <v>3</v>
      </c>
      <c r="C58" s="203" t="s">
        <v>73</v>
      </c>
      <c r="D58" s="27">
        <f t="shared" si="6"/>
        <v>20</v>
      </c>
      <c r="E58" s="28">
        <v>20</v>
      </c>
      <c r="F58" s="33"/>
      <c r="G58" s="17"/>
      <c r="H58" s="43">
        <f>25-E58</f>
        <v>5</v>
      </c>
      <c r="I58" s="258"/>
      <c r="J58" s="8"/>
      <c r="K58" s="69"/>
      <c r="L58" s="9"/>
    </row>
    <row r="59" spans="1:12" s="65" customFormat="1" ht="20.399999999999999" customHeight="1">
      <c r="A59" s="257"/>
      <c r="B59" s="59">
        <v>3</v>
      </c>
      <c r="C59" s="203" t="s">
        <v>74</v>
      </c>
      <c r="D59" s="27">
        <f t="shared" si="6"/>
        <v>12</v>
      </c>
      <c r="E59" s="33"/>
      <c r="F59" s="24">
        <v>12</v>
      </c>
      <c r="G59" s="35"/>
      <c r="H59" s="43">
        <v>0</v>
      </c>
      <c r="I59" s="258"/>
      <c r="J59" s="16"/>
      <c r="K59" s="221"/>
      <c r="L59" s="222"/>
    </row>
    <row r="60" spans="1:12" ht="20.399999999999999" customHeight="1">
      <c r="A60" s="257"/>
      <c r="B60" s="59">
        <v>4</v>
      </c>
      <c r="C60" s="30" t="s">
        <v>75</v>
      </c>
      <c r="D60" s="27">
        <f t="shared" si="6"/>
        <v>24</v>
      </c>
      <c r="E60" s="43"/>
      <c r="F60" s="24">
        <v>24</v>
      </c>
      <c r="G60" s="72"/>
      <c r="H60" s="43">
        <v>0</v>
      </c>
      <c r="I60" s="258"/>
      <c r="J60" s="66"/>
      <c r="K60" s="69"/>
      <c r="L60" s="9"/>
    </row>
    <row r="61" spans="1:12" ht="28.95" customHeight="1">
      <c r="A61" s="256" t="s">
        <v>10</v>
      </c>
      <c r="B61" s="256"/>
      <c r="C61" s="256"/>
      <c r="D61" s="10">
        <f>SUM(D55:D60)</f>
        <v>128</v>
      </c>
      <c r="E61" s="10">
        <f>SUM(E55:E60)</f>
        <v>35</v>
      </c>
      <c r="F61" s="10">
        <f>SUM(F55:F60)</f>
        <v>93</v>
      </c>
      <c r="G61" s="11">
        <v>1</v>
      </c>
      <c r="H61" s="68">
        <f>SUM(H55:H60)</f>
        <v>5</v>
      </c>
      <c r="I61" s="12"/>
      <c r="J61" s="13"/>
      <c r="K61" s="69"/>
      <c r="L61" s="9"/>
    </row>
    <row r="62" spans="1:12" ht="50.4" customHeight="1">
      <c r="A62" s="76" t="s">
        <v>76</v>
      </c>
      <c r="B62" s="56">
        <v>2</v>
      </c>
      <c r="C62" s="57" t="s">
        <v>77</v>
      </c>
      <c r="D62" s="27">
        <f>E62+F62</f>
        <v>15</v>
      </c>
      <c r="E62" s="28">
        <v>15</v>
      </c>
      <c r="F62" s="33"/>
      <c r="G62" s="14"/>
      <c r="H62" s="33">
        <f>25-E62</f>
        <v>10</v>
      </c>
      <c r="I62" s="58" t="s">
        <v>26</v>
      </c>
      <c r="J62" s="67"/>
      <c r="K62" s="64"/>
    </row>
    <row r="63" spans="1:12" ht="15.6">
      <c r="A63" s="271" t="s">
        <v>10</v>
      </c>
      <c r="B63" s="271"/>
      <c r="C63" s="271"/>
      <c r="D63" s="68">
        <f>SUM(D62:D62)</f>
        <v>15</v>
      </c>
      <c r="E63" s="68">
        <f>SUM(E62:E62)</f>
        <v>15</v>
      </c>
      <c r="F63" s="68">
        <f>SUM(F62:F62)</f>
        <v>0</v>
      </c>
      <c r="G63" s="11">
        <v>0</v>
      </c>
      <c r="H63" s="81">
        <f>SUM(H62:H62)</f>
        <v>10</v>
      </c>
      <c r="I63" s="37"/>
      <c r="J63" s="38"/>
      <c r="K63" s="64"/>
    </row>
    <row r="64" spans="1:12" ht="22.2" customHeight="1">
      <c r="A64" s="257" t="s">
        <v>78</v>
      </c>
      <c r="B64" s="43">
        <v>3</v>
      </c>
      <c r="C64" s="202" t="s">
        <v>79</v>
      </c>
      <c r="D64" s="27">
        <f>E64+F64</f>
        <v>15</v>
      </c>
      <c r="E64" s="28">
        <v>14</v>
      </c>
      <c r="F64" s="24">
        <v>1</v>
      </c>
      <c r="G64" s="78" t="s">
        <v>30</v>
      </c>
      <c r="H64" s="43">
        <f>25-E64</f>
        <v>11</v>
      </c>
      <c r="I64" s="258" t="s">
        <v>26</v>
      </c>
      <c r="J64" s="16"/>
      <c r="K64" s="64"/>
    </row>
    <row r="65" spans="1:11" ht="25.2" customHeight="1">
      <c r="A65" s="257"/>
      <c r="B65" s="44">
        <v>4</v>
      </c>
      <c r="C65" s="44" t="s">
        <v>80</v>
      </c>
      <c r="D65" s="21">
        <f>E65+F65</f>
        <v>15</v>
      </c>
      <c r="E65" s="22">
        <v>15</v>
      </c>
      <c r="F65" s="20"/>
      <c r="G65" s="35"/>
      <c r="H65" s="43">
        <f>25-E65</f>
        <v>10</v>
      </c>
      <c r="I65" s="258"/>
      <c r="J65" s="16"/>
      <c r="K65" s="64"/>
    </row>
    <row r="66" spans="1:11" ht="15.6">
      <c r="A66" s="256" t="s">
        <v>10</v>
      </c>
      <c r="B66" s="256"/>
      <c r="C66" s="256"/>
      <c r="D66" s="10">
        <f>SUM(D64:D65)</f>
        <v>30</v>
      </c>
      <c r="E66" s="10">
        <f>SUM(E64:E65)</f>
        <v>29</v>
      </c>
      <c r="F66" s="10">
        <f>SUM(F64:F65)</f>
        <v>1</v>
      </c>
      <c r="G66" s="11">
        <v>1</v>
      </c>
      <c r="H66" s="68">
        <f>SUM(H64:H65)</f>
        <v>21</v>
      </c>
      <c r="I66" s="12"/>
      <c r="J66" s="13"/>
      <c r="K66" s="64"/>
    </row>
    <row r="67" spans="1:11" ht="64.95" customHeight="1">
      <c r="A67" s="76" t="s">
        <v>81</v>
      </c>
      <c r="B67" s="56">
        <v>2</v>
      </c>
      <c r="C67" s="57" t="s">
        <v>82</v>
      </c>
      <c r="D67" s="27">
        <f>E67+F67</f>
        <v>13</v>
      </c>
      <c r="E67" s="28">
        <v>12</v>
      </c>
      <c r="F67" s="24">
        <v>1</v>
      </c>
      <c r="G67" s="78" t="s">
        <v>28</v>
      </c>
      <c r="H67" s="33">
        <f>25-E67</f>
        <v>13</v>
      </c>
      <c r="I67" s="58" t="s">
        <v>38</v>
      </c>
      <c r="J67" s="67"/>
      <c r="K67" s="64"/>
    </row>
    <row r="68" spans="1:11" ht="15.6">
      <c r="A68" s="256" t="s">
        <v>10</v>
      </c>
      <c r="B68" s="256"/>
      <c r="C68" s="256"/>
      <c r="D68" s="10">
        <f>SUM(D67:D67)</f>
        <v>13</v>
      </c>
      <c r="E68" s="10">
        <f>SUM(E67:E67)</f>
        <v>12</v>
      </c>
      <c r="F68" s="10">
        <f>SUM(F67:F67)</f>
        <v>1</v>
      </c>
      <c r="G68" s="11">
        <v>1</v>
      </c>
      <c r="H68" s="81">
        <f>SUM(H67:H67)</f>
        <v>13</v>
      </c>
      <c r="I68" s="37"/>
      <c r="J68" s="38"/>
      <c r="K68" s="64"/>
    </row>
    <row r="69" spans="1:11" ht="36.6" customHeight="1">
      <c r="A69" s="76" t="s">
        <v>83</v>
      </c>
      <c r="B69" s="52"/>
      <c r="C69" s="56" t="s">
        <v>84</v>
      </c>
      <c r="D69" s="27">
        <f>E69+F69</f>
        <v>0</v>
      </c>
      <c r="E69" s="33"/>
      <c r="F69" s="33"/>
      <c r="G69" s="78" t="s">
        <v>85</v>
      </c>
      <c r="H69" s="43">
        <v>0</v>
      </c>
      <c r="I69" s="58" t="s">
        <v>26</v>
      </c>
      <c r="J69" s="66"/>
      <c r="K69" s="64"/>
    </row>
    <row r="70" spans="1:11" ht="16.95" customHeight="1">
      <c r="A70" s="256" t="s">
        <v>10</v>
      </c>
      <c r="B70" s="256"/>
      <c r="C70" s="256"/>
      <c r="D70" s="10">
        <f>SUM(D69:D69)</f>
        <v>0</v>
      </c>
      <c r="E70" s="10">
        <f>SUM(E69:E69)</f>
        <v>0</v>
      </c>
      <c r="F70" s="10">
        <f>SUM(F69:F69)</f>
        <v>0</v>
      </c>
      <c r="G70" s="11">
        <v>1</v>
      </c>
      <c r="H70" s="68">
        <f>SUM(H69:H69)</f>
        <v>0</v>
      </c>
      <c r="I70" s="12"/>
      <c r="J70" s="13"/>
      <c r="K70" s="64"/>
    </row>
    <row r="71" spans="1:11" ht="27.6" hidden="1" customHeight="1">
      <c r="A71" s="211"/>
      <c r="B71" s="60"/>
      <c r="C71" s="60"/>
      <c r="D71" s="60">
        <f>SUM(D70:D70)</f>
        <v>0</v>
      </c>
      <c r="E71" s="60"/>
      <c r="F71" s="60"/>
      <c r="G71" s="72"/>
      <c r="H71" s="212"/>
      <c r="I71" s="46"/>
      <c r="J71" s="69"/>
      <c r="K71" s="64"/>
    </row>
    <row r="72" spans="1:11" ht="27.6" customHeight="1">
      <c r="A72" s="257" t="s">
        <v>86</v>
      </c>
      <c r="B72" s="34">
        <v>1</v>
      </c>
      <c r="C72" s="39" t="s">
        <v>87</v>
      </c>
      <c r="D72" s="27">
        <f>E72+F72</f>
        <v>25</v>
      </c>
      <c r="E72" s="28">
        <v>25</v>
      </c>
      <c r="F72" s="33"/>
      <c r="G72" s="14"/>
      <c r="H72" s="43">
        <f>25-E72</f>
        <v>0</v>
      </c>
      <c r="I72" s="6" t="s">
        <v>88</v>
      </c>
      <c r="J72" s="70"/>
      <c r="K72" s="64"/>
    </row>
    <row r="73" spans="1:11" ht="31.2" customHeight="1">
      <c r="A73" s="257"/>
      <c r="B73" s="25">
        <v>4</v>
      </c>
      <c r="C73" s="26" t="s">
        <v>89</v>
      </c>
      <c r="D73" s="27">
        <f>E73+F73</f>
        <v>17</v>
      </c>
      <c r="E73" s="28">
        <v>17</v>
      </c>
      <c r="F73" s="33"/>
      <c r="G73" s="72"/>
      <c r="H73" s="43">
        <f>25-E73</f>
        <v>8</v>
      </c>
      <c r="I73" s="58" t="s">
        <v>26</v>
      </c>
      <c r="J73" s="70"/>
      <c r="K73" s="64"/>
    </row>
    <row r="74" spans="1:11" ht="15.6">
      <c r="A74" s="256" t="s">
        <v>10</v>
      </c>
      <c r="B74" s="256"/>
      <c r="C74" s="256"/>
      <c r="D74" s="10">
        <f>SUM(D72:D73)</f>
        <v>42</v>
      </c>
      <c r="E74" s="10">
        <f>SUM(E72:E73)</f>
        <v>42</v>
      </c>
      <c r="F74" s="10">
        <f>SUM(F72:F73)</f>
        <v>0</v>
      </c>
      <c r="G74" s="11">
        <v>0</v>
      </c>
      <c r="H74" s="68">
        <f>SUM(H72:H73)</f>
        <v>8</v>
      </c>
      <c r="I74" s="12"/>
      <c r="J74" s="13"/>
      <c r="K74" s="64"/>
    </row>
    <row r="75" spans="1:11" ht="30" customHeight="1">
      <c r="A75" s="257" t="s">
        <v>90</v>
      </c>
      <c r="B75" s="34">
        <v>1</v>
      </c>
      <c r="C75" s="34" t="s">
        <v>91</v>
      </c>
      <c r="D75" s="71">
        <f>E75+F75</f>
        <v>30</v>
      </c>
      <c r="E75" s="28">
        <v>24</v>
      </c>
      <c r="F75" s="24">
        <v>6</v>
      </c>
      <c r="G75" s="78" t="s">
        <v>92</v>
      </c>
      <c r="H75" s="33">
        <f>25-E75</f>
        <v>1</v>
      </c>
      <c r="I75" s="6" t="s">
        <v>88</v>
      </c>
      <c r="J75" s="15"/>
      <c r="K75" s="64"/>
    </row>
    <row r="76" spans="1:11" ht="30" customHeight="1">
      <c r="A76" s="257"/>
      <c r="B76" s="156">
        <v>2</v>
      </c>
      <c r="C76" s="202" t="s">
        <v>93</v>
      </c>
      <c r="D76" s="27">
        <f t="shared" ref="D76:D77" si="7">E76+F76</f>
        <v>25</v>
      </c>
      <c r="E76" s="28">
        <v>20</v>
      </c>
      <c r="F76" s="24">
        <v>5</v>
      </c>
      <c r="G76" s="35"/>
      <c r="H76" s="33">
        <f t="shared" ref="H76" si="8">25-E76</f>
        <v>5</v>
      </c>
      <c r="I76" s="258" t="s">
        <v>38</v>
      </c>
      <c r="J76" s="15"/>
      <c r="K76" s="69"/>
    </row>
    <row r="77" spans="1:11" ht="30" customHeight="1">
      <c r="A77" s="257"/>
      <c r="B77" s="63">
        <v>3</v>
      </c>
      <c r="C77" s="86" t="s">
        <v>94</v>
      </c>
      <c r="D77" s="27">
        <f t="shared" si="7"/>
        <v>19</v>
      </c>
      <c r="E77" s="33"/>
      <c r="F77" s="24">
        <v>19</v>
      </c>
      <c r="G77" s="72"/>
      <c r="H77" s="33">
        <v>0</v>
      </c>
      <c r="I77" s="258"/>
      <c r="J77" s="70"/>
      <c r="K77" s="69"/>
    </row>
    <row r="78" spans="1:11" ht="4.2" hidden="1" customHeight="1">
      <c r="A78" s="257"/>
      <c r="B78" s="20"/>
      <c r="C78" s="20"/>
      <c r="D78" s="20"/>
      <c r="E78" s="20"/>
      <c r="F78" s="20"/>
      <c r="G78" s="72"/>
      <c r="H78" s="43"/>
      <c r="I78" s="33"/>
      <c r="J78" s="16"/>
      <c r="K78" s="69"/>
    </row>
    <row r="79" spans="1:11" ht="18" customHeight="1">
      <c r="A79" s="256" t="s">
        <v>10</v>
      </c>
      <c r="B79" s="256"/>
      <c r="C79" s="256"/>
      <c r="D79" s="10">
        <f>SUM(D75:D77)</f>
        <v>74</v>
      </c>
      <c r="E79" s="10">
        <f>SUM(E75:E78)</f>
        <v>44</v>
      </c>
      <c r="F79" s="10">
        <f>SUM(F75:F78)</f>
        <v>30</v>
      </c>
      <c r="G79" s="11">
        <v>1</v>
      </c>
      <c r="H79" s="68">
        <f>SUM(H75:H78)</f>
        <v>6</v>
      </c>
      <c r="I79" s="12"/>
      <c r="J79" s="13"/>
      <c r="K79" s="69"/>
    </row>
    <row r="80" spans="1:11" ht="28.2" customHeight="1">
      <c r="A80" s="76" t="s">
        <v>95</v>
      </c>
      <c r="B80" s="73">
        <v>2</v>
      </c>
      <c r="C80" s="74" t="s">
        <v>96</v>
      </c>
      <c r="D80" s="27">
        <f>E80+F80</f>
        <v>9</v>
      </c>
      <c r="E80" s="41"/>
      <c r="F80" s="24">
        <v>9</v>
      </c>
      <c r="G80" s="14"/>
      <c r="H80" s="33">
        <v>0</v>
      </c>
      <c r="I80" s="58" t="s">
        <v>38</v>
      </c>
      <c r="J80" s="16"/>
      <c r="K80" s="69"/>
    </row>
    <row r="81" spans="1:11" ht="15.6">
      <c r="A81" s="256" t="s">
        <v>10</v>
      </c>
      <c r="B81" s="256"/>
      <c r="C81" s="256"/>
      <c r="D81" s="10">
        <f>SUM(D80:D80)</f>
        <v>9</v>
      </c>
      <c r="E81" s="10">
        <f>SUM(E80:E80)</f>
        <v>0</v>
      </c>
      <c r="F81" s="10">
        <f>SUM(F80:F80)</f>
        <v>9</v>
      </c>
      <c r="G81" s="11">
        <v>0</v>
      </c>
      <c r="H81" s="81">
        <f>SUM(H80:H80)</f>
        <v>0</v>
      </c>
      <c r="I81" s="37"/>
      <c r="J81" s="38"/>
      <c r="K81" s="69"/>
    </row>
    <row r="82" spans="1:11" ht="21.6" customHeight="1">
      <c r="A82" s="257" t="s">
        <v>97</v>
      </c>
      <c r="B82" s="34">
        <v>1</v>
      </c>
      <c r="C82" s="39" t="s">
        <v>98</v>
      </c>
      <c r="D82" s="27">
        <f>E82+F82</f>
        <v>22</v>
      </c>
      <c r="E82" s="28">
        <v>20</v>
      </c>
      <c r="F82" s="24">
        <v>2</v>
      </c>
      <c r="G82" s="14"/>
      <c r="H82" s="56">
        <f>20-E82</f>
        <v>0</v>
      </c>
      <c r="I82" s="272" t="s">
        <v>38</v>
      </c>
      <c r="J82" s="13"/>
      <c r="K82" s="69"/>
    </row>
    <row r="83" spans="1:11" ht="24" customHeight="1">
      <c r="A83" s="257"/>
      <c r="B83" s="20">
        <v>2</v>
      </c>
      <c r="C83" s="35" t="s">
        <v>99</v>
      </c>
      <c r="D83" s="27">
        <f>E83+F83</f>
        <v>21</v>
      </c>
      <c r="E83" s="28">
        <v>18</v>
      </c>
      <c r="F83" s="24">
        <v>3</v>
      </c>
      <c r="G83" s="14"/>
      <c r="H83" s="33">
        <f>25-E83</f>
        <v>7</v>
      </c>
      <c r="I83" s="272"/>
      <c r="J83" s="16"/>
      <c r="K83" s="69"/>
    </row>
    <row r="84" spans="1:11" ht="25.5" customHeight="1">
      <c r="A84" s="257"/>
      <c r="B84" s="25">
        <v>4</v>
      </c>
      <c r="C84" s="26" t="s">
        <v>100</v>
      </c>
      <c r="D84" s="27">
        <f>E84+F84</f>
        <v>17</v>
      </c>
      <c r="E84" s="28">
        <v>16</v>
      </c>
      <c r="F84" s="24">
        <v>1</v>
      </c>
      <c r="G84" s="14"/>
      <c r="H84" s="43">
        <f>25-E84</f>
        <v>9</v>
      </c>
      <c r="I84" s="58" t="s">
        <v>26</v>
      </c>
      <c r="J84" s="16"/>
      <c r="K84" s="69"/>
    </row>
    <row r="85" spans="1:11" ht="15.6">
      <c r="A85" s="256" t="s">
        <v>10</v>
      </c>
      <c r="B85" s="256"/>
      <c r="C85" s="256"/>
      <c r="D85" s="10">
        <f>SUM(D82:D84)</f>
        <v>60</v>
      </c>
      <c r="E85" s="10">
        <f>SUM(E82:E84)</f>
        <v>54</v>
      </c>
      <c r="F85" s="10">
        <f>SUM(F82:F84)</f>
        <v>6</v>
      </c>
      <c r="G85" s="10">
        <v>0</v>
      </c>
      <c r="H85" s="10">
        <f>SUM(H83:H84)</f>
        <v>16</v>
      </c>
      <c r="I85" s="12"/>
      <c r="J85" s="13"/>
      <c r="K85" s="69"/>
    </row>
    <row r="86" spans="1:11" ht="19.5" customHeight="1">
      <c r="A86" s="257" t="s">
        <v>101</v>
      </c>
      <c r="B86" s="75">
        <v>3</v>
      </c>
      <c r="C86" s="202" t="s">
        <v>102</v>
      </c>
      <c r="D86" s="27">
        <f t="shared" ref="D86:D87" si="9">E86+F86</f>
        <v>11</v>
      </c>
      <c r="E86" s="43"/>
      <c r="F86" s="24">
        <v>11</v>
      </c>
      <c r="G86" s="72"/>
      <c r="H86" s="43">
        <v>0</v>
      </c>
      <c r="I86" s="258" t="s">
        <v>26</v>
      </c>
      <c r="J86" s="16"/>
      <c r="K86" s="69"/>
    </row>
    <row r="87" spans="1:11" ht="30" customHeight="1">
      <c r="A87" s="257"/>
      <c r="B87" s="29">
        <v>4</v>
      </c>
      <c r="C87" s="26" t="s">
        <v>103</v>
      </c>
      <c r="D87" s="27">
        <f t="shared" si="9"/>
        <v>21</v>
      </c>
      <c r="E87" s="43"/>
      <c r="F87" s="24">
        <v>21</v>
      </c>
      <c r="G87" s="72"/>
      <c r="H87" s="43">
        <v>0</v>
      </c>
      <c r="I87" s="258"/>
      <c r="J87" s="16"/>
      <c r="K87" s="69"/>
    </row>
    <row r="88" spans="1:11" ht="15.6">
      <c r="A88" s="256" t="s">
        <v>10</v>
      </c>
      <c r="B88" s="256"/>
      <c r="C88" s="256"/>
      <c r="D88" s="10">
        <f>SUM(D86:D87)</f>
        <v>32</v>
      </c>
      <c r="E88" s="10">
        <f>SUM(E86:E87)</f>
        <v>0</v>
      </c>
      <c r="F88" s="10">
        <f>SUM(F86:F87)</f>
        <v>32</v>
      </c>
      <c r="G88" s="10">
        <f>SUM(G86:G87)</f>
        <v>0</v>
      </c>
      <c r="H88" s="10">
        <f>SUM(H86:H87)</f>
        <v>0</v>
      </c>
      <c r="I88" s="12"/>
      <c r="J88" s="13"/>
      <c r="K88" s="69"/>
    </row>
    <row r="89" spans="1:11" ht="36" customHeight="1">
      <c r="A89" s="76" t="s">
        <v>104</v>
      </c>
      <c r="B89" s="59">
        <v>1</v>
      </c>
      <c r="C89" s="34" t="s">
        <v>105</v>
      </c>
      <c r="D89" s="27">
        <f>F89</f>
        <v>23</v>
      </c>
      <c r="E89" s="41"/>
      <c r="F89" s="24">
        <v>23</v>
      </c>
      <c r="G89" s="14"/>
      <c r="H89" s="56">
        <v>0</v>
      </c>
      <c r="I89" s="58" t="s">
        <v>38</v>
      </c>
      <c r="J89" s="16"/>
      <c r="K89" s="69"/>
    </row>
    <row r="90" spans="1:11" ht="15.6">
      <c r="A90" s="256" t="s">
        <v>10</v>
      </c>
      <c r="B90" s="256"/>
      <c r="C90" s="256"/>
      <c r="D90" s="10">
        <f>SUM(D89)</f>
        <v>23</v>
      </c>
      <c r="E90" s="10">
        <f>SUM(E89)</f>
        <v>0</v>
      </c>
      <c r="F90" s="10">
        <f>SUM(F89)</f>
        <v>23</v>
      </c>
      <c r="G90" s="10">
        <f t="shared" ref="G90:H90" si="10">SUM(G89)</f>
        <v>0</v>
      </c>
      <c r="H90" s="10">
        <f t="shared" si="10"/>
        <v>0</v>
      </c>
      <c r="I90" s="12"/>
      <c r="J90" s="13"/>
      <c r="K90" s="69"/>
    </row>
    <row r="91" spans="1:11" ht="22.2" customHeight="1">
      <c r="A91" s="257" t="s">
        <v>106</v>
      </c>
      <c r="B91" s="34">
        <v>1</v>
      </c>
      <c r="C91" s="34" t="s">
        <v>107</v>
      </c>
      <c r="D91" s="27">
        <f>E91+F91</f>
        <v>25</v>
      </c>
      <c r="E91" s="28">
        <v>23</v>
      </c>
      <c r="F91" s="24">
        <v>2</v>
      </c>
      <c r="G91" s="14"/>
      <c r="H91" s="33">
        <f>25-E91</f>
        <v>2</v>
      </c>
      <c r="I91" s="258" t="s">
        <v>26</v>
      </c>
      <c r="J91" s="16"/>
      <c r="K91" s="69"/>
    </row>
    <row r="92" spans="1:11" ht="20.399999999999999" customHeight="1">
      <c r="A92" s="257"/>
      <c r="B92" s="75">
        <v>2</v>
      </c>
      <c r="C92" s="74" t="s">
        <v>108</v>
      </c>
      <c r="D92" s="27">
        <f>E92+F92</f>
        <v>13</v>
      </c>
      <c r="E92" s="41"/>
      <c r="F92" s="24">
        <v>13</v>
      </c>
      <c r="G92" s="17"/>
      <c r="H92" s="43">
        <v>0</v>
      </c>
      <c r="I92" s="258"/>
      <c r="J92" s="16"/>
      <c r="K92" s="69"/>
    </row>
    <row r="93" spans="1:11" ht="22.5" customHeight="1">
      <c r="A93" s="257"/>
      <c r="B93" s="20">
        <v>3</v>
      </c>
      <c r="C93" s="203" t="s">
        <v>109</v>
      </c>
      <c r="D93" s="27">
        <f>E93+F93</f>
        <v>30</v>
      </c>
      <c r="E93" s="22">
        <v>24</v>
      </c>
      <c r="F93" s="31">
        <v>6</v>
      </c>
      <c r="G93" s="14"/>
      <c r="H93" s="43">
        <f>25-E93</f>
        <v>1</v>
      </c>
      <c r="I93" s="258"/>
      <c r="J93" s="16"/>
      <c r="K93" s="69"/>
    </row>
    <row r="94" spans="1:11" ht="18" customHeight="1">
      <c r="A94" s="257"/>
      <c r="B94" s="29">
        <v>4</v>
      </c>
      <c r="C94" s="30" t="s">
        <v>110</v>
      </c>
      <c r="D94" s="27">
        <f>E94+F94</f>
        <v>13</v>
      </c>
      <c r="E94" s="20"/>
      <c r="F94" s="31">
        <v>13</v>
      </c>
      <c r="G94" s="14"/>
      <c r="H94" s="43">
        <v>0</v>
      </c>
      <c r="I94" s="258"/>
      <c r="J94" s="16"/>
      <c r="K94" s="69"/>
    </row>
    <row r="95" spans="1:11" ht="15.6">
      <c r="A95" s="256" t="s">
        <v>10</v>
      </c>
      <c r="B95" s="256"/>
      <c r="C95" s="256"/>
      <c r="D95" s="10">
        <f>SUM(D91:D94)</f>
        <v>81</v>
      </c>
      <c r="E95" s="10">
        <f>SUM(E91:E94)</f>
        <v>47</v>
      </c>
      <c r="F95" s="10">
        <f>SUM(F91:F94)</f>
        <v>34</v>
      </c>
      <c r="G95" s="11">
        <v>0</v>
      </c>
      <c r="H95" s="68">
        <f>SUM(H91:H94)</f>
        <v>3</v>
      </c>
      <c r="I95" s="12"/>
      <c r="J95" s="13"/>
      <c r="K95" s="69"/>
    </row>
    <row r="96" spans="1:11" ht="25.95" customHeight="1">
      <c r="A96" s="257" t="s">
        <v>111</v>
      </c>
      <c r="B96" s="43">
        <v>2</v>
      </c>
      <c r="C96" s="35" t="s">
        <v>112</v>
      </c>
      <c r="D96" s="27">
        <f>E96+F96</f>
        <v>17</v>
      </c>
      <c r="E96" s="28">
        <v>17</v>
      </c>
      <c r="F96" s="77"/>
      <c r="G96" s="78" t="s">
        <v>113</v>
      </c>
      <c r="H96" s="33">
        <f>20-E96</f>
        <v>3</v>
      </c>
      <c r="I96" s="274" t="s">
        <v>114</v>
      </c>
      <c r="J96" s="16"/>
      <c r="K96" s="69"/>
    </row>
    <row r="97" spans="1:11" ht="25.2" customHeight="1">
      <c r="A97" s="257"/>
      <c r="B97" s="44">
        <v>4</v>
      </c>
      <c r="C97" s="26" t="s">
        <v>115</v>
      </c>
      <c r="D97" s="27">
        <f>E97+F97</f>
        <v>10</v>
      </c>
      <c r="E97" s="28">
        <v>10</v>
      </c>
      <c r="F97" s="77"/>
      <c r="G97" s="72"/>
      <c r="H97" s="43">
        <f>20-E97</f>
        <v>10</v>
      </c>
      <c r="I97" s="274"/>
      <c r="J97" s="16"/>
      <c r="K97" s="69"/>
    </row>
    <row r="98" spans="1:11" ht="15.75" customHeight="1">
      <c r="A98" s="275" t="s">
        <v>10</v>
      </c>
      <c r="B98" s="275"/>
      <c r="C98" s="275"/>
      <c r="D98" s="10">
        <f>SUM(D96:D97)</f>
        <v>27</v>
      </c>
      <c r="E98" s="10">
        <f>SUM(E96:E97)</f>
        <v>27</v>
      </c>
      <c r="F98" s="10">
        <f>SUM(F96:F97)</f>
        <v>0</v>
      </c>
      <c r="G98" s="11">
        <v>1</v>
      </c>
      <c r="H98" s="68">
        <f>SUM(H96:H97)</f>
        <v>13</v>
      </c>
      <c r="I98" s="12"/>
      <c r="J98" s="13"/>
      <c r="K98" s="69"/>
    </row>
    <row r="99" spans="1:11" ht="22.2" customHeight="1">
      <c r="A99" s="276" t="s">
        <v>116</v>
      </c>
      <c r="B99" s="276"/>
      <c r="C99" s="276"/>
      <c r="D99" s="79">
        <f>D15+D25+D27+D33+D38+D41+D46+D54+D61+D66+D70+D74+D79+D85+D90+D95+D98+D31+D49+D63+D68+D81+D88</f>
        <v>1256</v>
      </c>
      <c r="E99" s="79">
        <f>E15+E25+E27+E33+E38+E41+E46+E54+E61+E66+E70+E74+E79+E85+E90+E95+E98+E31+E49+E63+E68+E81+E88</f>
        <v>887</v>
      </c>
      <c r="F99" s="79">
        <f>F15+F25+F27+F33+F38+F41+F46+F54+F61+F66+F70+F74+F79+F85+F90+F95+F98+F31+F49+F63+F68+F81+F88</f>
        <v>369</v>
      </c>
      <c r="G99" s="79">
        <f>G15+G25+G27+G33+G38+G41+G46+G54+G61+G66+G70+G74+G79+G85+G90+G95+G98+G31+G49+G63+G68+G81+G88</f>
        <v>10</v>
      </c>
      <c r="H99" s="79">
        <f>H15+H25+H27+H33+H38+H41+H46+H54+H61+H66+H70+H74+H79+H85+H90+H95+H98+H31+H49+H63+H68+H81+H88</f>
        <v>232</v>
      </c>
      <c r="I99" s="58"/>
      <c r="J99" s="13"/>
      <c r="K99" s="69"/>
    </row>
    <row r="100" spans="1:11" ht="26.4" customHeight="1">
      <c r="A100" s="273" t="s">
        <v>117</v>
      </c>
      <c r="B100" s="26">
        <v>2</v>
      </c>
      <c r="C100" s="86" t="s">
        <v>118</v>
      </c>
      <c r="D100" s="27">
        <f>E100+F100</f>
        <v>18</v>
      </c>
      <c r="E100" s="28">
        <v>16</v>
      </c>
      <c r="F100" s="24">
        <v>2</v>
      </c>
      <c r="G100" s="80" t="s">
        <v>119</v>
      </c>
      <c r="H100" s="33">
        <f>25-E100</f>
        <v>9</v>
      </c>
      <c r="I100" s="213" t="s">
        <v>120</v>
      </c>
      <c r="J100" s="16"/>
      <c r="K100" s="69"/>
    </row>
    <row r="101" spans="1:11" ht="28.2" customHeight="1">
      <c r="A101" s="273"/>
      <c r="B101" s="26">
        <v>3</v>
      </c>
      <c r="C101" s="86" t="s">
        <v>121</v>
      </c>
      <c r="D101" s="27">
        <f>E101+F101</f>
        <v>14</v>
      </c>
      <c r="E101" s="28">
        <v>14</v>
      </c>
      <c r="F101" s="41"/>
      <c r="G101" s="17"/>
      <c r="H101" s="43">
        <f>25-E101</f>
        <v>11</v>
      </c>
      <c r="I101" s="58" t="s">
        <v>38</v>
      </c>
      <c r="J101" s="8"/>
      <c r="K101" s="69"/>
    </row>
    <row r="102" spans="1:11" ht="15.75" customHeight="1">
      <c r="A102" s="256" t="s">
        <v>10</v>
      </c>
      <c r="B102" s="256"/>
      <c r="C102" s="256"/>
      <c r="D102" s="81">
        <f>SUM(D100:D101)</f>
        <v>32</v>
      </c>
      <c r="E102" s="81">
        <f>SUM(E100:E101)</f>
        <v>30</v>
      </c>
      <c r="F102" s="81">
        <f>SUM(F100:F101)</f>
        <v>2</v>
      </c>
      <c r="G102" s="81">
        <v>1</v>
      </c>
      <c r="H102" s="81">
        <f>SUM(H100:H101)</f>
        <v>20</v>
      </c>
      <c r="I102" s="12"/>
      <c r="J102" s="13"/>
      <c r="K102" s="69"/>
    </row>
    <row r="103" spans="1:11" ht="20.399999999999999" customHeight="1">
      <c r="A103" s="273" t="s">
        <v>122</v>
      </c>
      <c r="B103" s="34">
        <v>1</v>
      </c>
      <c r="C103" s="39" t="s">
        <v>123</v>
      </c>
      <c r="D103" s="27">
        <f>E103+F103</f>
        <v>33</v>
      </c>
      <c r="E103" s="28">
        <v>25</v>
      </c>
      <c r="F103" s="24">
        <v>8</v>
      </c>
      <c r="G103" s="78" t="s">
        <v>124</v>
      </c>
      <c r="H103" s="33">
        <f>25-E103</f>
        <v>0</v>
      </c>
      <c r="I103" s="213" t="s">
        <v>120</v>
      </c>
      <c r="J103" s="16"/>
      <c r="K103" s="69"/>
    </row>
    <row r="104" spans="1:11" ht="20.399999999999999" customHeight="1">
      <c r="A104" s="273"/>
      <c r="B104" s="44">
        <v>2</v>
      </c>
      <c r="C104" s="89" t="s">
        <v>125</v>
      </c>
      <c r="D104" s="27">
        <f t="shared" ref="D104:D105" si="11">E104+F104</f>
        <v>19</v>
      </c>
      <c r="E104" s="28">
        <v>17</v>
      </c>
      <c r="F104" s="24">
        <v>2</v>
      </c>
      <c r="G104" s="72"/>
      <c r="H104" s="33">
        <f t="shared" ref="H104:H105" si="12">25-E104</f>
        <v>8</v>
      </c>
      <c r="I104" s="213" t="s">
        <v>120</v>
      </c>
      <c r="J104" s="16"/>
      <c r="K104" s="69"/>
    </row>
    <row r="105" spans="1:11" ht="20.399999999999999" customHeight="1">
      <c r="A105" s="273"/>
      <c r="B105" s="44">
        <v>3</v>
      </c>
      <c r="C105" s="89" t="s">
        <v>126</v>
      </c>
      <c r="D105" s="27">
        <f t="shared" si="11"/>
        <v>21</v>
      </c>
      <c r="E105" s="28">
        <v>20</v>
      </c>
      <c r="F105" s="24">
        <v>1</v>
      </c>
      <c r="G105" s="17"/>
      <c r="H105" s="33">
        <f t="shared" si="12"/>
        <v>5</v>
      </c>
      <c r="I105" s="58" t="s">
        <v>38</v>
      </c>
      <c r="J105" s="16"/>
      <c r="K105" s="69"/>
    </row>
    <row r="106" spans="1:11" ht="16.2" customHeight="1">
      <c r="A106" s="256" t="s">
        <v>10</v>
      </c>
      <c r="B106" s="256"/>
      <c r="C106" s="256"/>
      <c r="D106" s="10">
        <f>SUM(D103:D105)</f>
        <v>73</v>
      </c>
      <c r="E106" s="10">
        <f>SUM(E103:E105)</f>
        <v>62</v>
      </c>
      <c r="F106" s="10">
        <f>SUM(F103:F105)</f>
        <v>11</v>
      </c>
      <c r="G106" s="11">
        <v>1</v>
      </c>
      <c r="H106" s="68">
        <f>SUM(H103:H105)</f>
        <v>13</v>
      </c>
      <c r="I106" s="12"/>
      <c r="J106" s="13"/>
      <c r="K106" s="69"/>
    </row>
    <row r="107" spans="1:11" ht="27.6" customHeight="1">
      <c r="A107" s="273" t="s">
        <v>127</v>
      </c>
      <c r="B107" s="34">
        <v>1</v>
      </c>
      <c r="C107" s="39" t="s">
        <v>128</v>
      </c>
      <c r="D107" s="27">
        <f>E107+F107</f>
        <v>30</v>
      </c>
      <c r="E107" s="82">
        <v>25</v>
      </c>
      <c r="F107" s="24">
        <v>5</v>
      </c>
      <c r="G107" s="14"/>
      <c r="H107" s="33">
        <f>25-E107</f>
        <v>0</v>
      </c>
      <c r="I107" s="213" t="s">
        <v>120</v>
      </c>
      <c r="J107" s="16"/>
      <c r="K107" s="69"/>
    </row>
    <row r="108" spans="1:11" ht="18" customHeight="1">
      <c r="A108" s="273"/>
      <c r="B108" s="83">
        <v>2</v>
      </c>
      <c r="C108" s="86" t="s">
        <v>129</v>
      </c>
      <c r="D108" s="21">
        <f t="shared" ref="D108:D109" si="13">E108+F108</f>
        <v>25</v>
      </c>
      <c r="E108" s="22">
        <v>23</v>
      </c>
      <c r="F108" s="31">
        <v>2</v>
      </c>
      <c r="G108" s="17"/>
      <c r="H108" s="43">
        <f>25-E108</f>
        <v>2</v>
      </c>
      <c r="I108" s="213" t="s">
        <v>120</v>
      </c>
      <c r="J108" s="16"/>
      <c r="K108" s="69"/>
    </row>
    <row r="109" spans="1:11" ht="26.25" customHeight="1">
      <c r="A109" s="273"/>
      <c r="B109" s="25">
        <v>3</v>
      </c>
      <c r="C109" s="86" t="s">
        <v>130</v>
      </c>
      <c r="D109" s="21">
        <f t="shared" si="13"/>
        <v>22</v>
      </c>
      <c r="E109" s="22">
        <v>21</v>
      </c>
      <c r="F109" s="31">
        <v>1</v>
      </c>
      <c r="G109" s="35"/>
      <c r="H109" s="43">
        <f>25-E109</f>
        <v>4</v>
      </c>
      <c r="I109" s="58" t="s">
        <v>38</v>
      </c>
      <c r="J109" s="16"/>
      <c r="K109" s="69"/>
    </row>
    <row r="110" spans="1:11" ht="19.5" customHeight="1">
      <c r="A110" s="256" t="s">
        <v>10</v>
      </c>
      <c r="B110" s="256"/>
      <c r="C110" s="256"/>
      <c r="D110" s="10">
        <f>SUM(D107:D109)</f>
        <v>77</v>
      </c>
      <c r="E110" s="10">
        <f>SUM(E107:E109)</f>
        <v>69</v>
      </c>
      <c r="F110" s="10">
        <f>SUM(F107:F109)</f>
        <v>8</v>
      </c>
      <c r="G110" s="11">
        <v>0</v>
      </c>
      <c r="H110" s="68">
        <f>SUM(H107:H109)</f>
        <v>6</v>
      </c>
      <c r="I110" s="12"/>
      <c r="J110" s="13"/>
      <c r="K110" s="69"/>
    </row>
    <row r="111" spans="1:11" ht="46.2" customHeight="1">
      <c r="A111" s="84" t="s">
        <v>131</v>
      </c>
      <c r="B111" s="34">
        <v>1</v>
      </c>
      <c r="C111" s="34" t="s">
        <v>132</v>
      </c>
      <c r="D111" s="27">
        <f>E111+F111</f>
        <v>26</v>
      </c>
      <c r="E111" s="28">
        <v>25</v>
      </c>
      <c r="F111" s="24">
        <v>1</v>
      </c>
      <c r="G111" s="35"/>
      <c r="H111" s="43">
        <f>25-E111</f>
        <v>0</v>
      </c>
      <c r="I111" s="213" t="s">
        <v>120</v>
      </c>
      <c r="J111" s="16"/>
      <c r="K111" s="69"/>
    </row>
    <row r="112" spans="1:11" ht="15.6">
      <c r="A112" s="256" t="s">
        <v>10</v>
      </c>
      <c r="B112" s="256"/>
      <c r="C112" s="256"/>
      <c r="D112" s="10">
        <f>SUM(D111:D111)</f>
        <v>26</v>
      </c>
      <c r="E112" s="10">
        <f>SUM(E111:E111)</f>
        <v>25</v>
      </c>
      <c r="F112" s="10">
        <f>SUM(F111:F111)</f>
        <v>1</v>
      </c>
      <c r="G112" s="11">
        <v>0</v>
      </c>
      <c r="H112" s="68">
        <f>SUM(H111:H111)</f>
        <v>0</v>
      </c>
      <c r="I112" s="12"/>
      <c r="J112" s="13"/>
      <c r="K112" s="69"/>
    </row>
    <row r="113" spans="1:12" ht="47.4" customHeight="1">
      <c r="A113" s="84" t="s">
        <v>133</v>
      </c>
      <c r="B113" s="34">
        <v>1</v>
      </c>
      <c r="C113" s="39" t="s">
        <v>134</v>
      </c>
      <c r="D113" s="27">
        <f>E113+F113</f>
        <v>27</v>
      </c>
      <c r="E113" s="28">
        <v>23</v>
      </c>
      <c r="F113" s="24">
        <v>4</v>
      </c>
      <c r="G113" s="78" t="s">
        <v>124</v>
      </c>
      <c r="H113" s="43">
        <f>25-E113</f>
        <v>2</v>
      </c>
      <c r="I113" s="213" t="s">
        <v>120</v>
      </c>
      <c r="J113" s="85"/>
      <c r="K113" s="69"/>
    </row>
    <row r="114" spans="1:12" ht="15.6">
      <c r="A114" s="256" t="s">
        <v>10</v>
      </c>
      <c r="B114" s="256"/>
      <c r="C114" s="256"/>
      <c r="D114" s="10">
        <f>SUM(D113:D113)</f>
        <v>27</v>
      </c>
      <c r="E114" s="10">
        <f>SUM(E113:E113)</f>
        <v>23</v>
      </c>
      <c r="F114" s="10">
        <f>SUM(F113:F113)</f>
        <v>4</v>
      </c>
      <c r="G114" s="11">
        <v>1</v>
      </c>
      <c r="H114" s="68">
        <f>SUM(H113:H113)</f>
        <v>2</v>
      </c>
      <c r="I114" s="12"/>
      <c r="J114" s="13"/>
      <c r="K114" s="69"/>
    </row>
    <row r="115" spans="1:12" ht="24" customHeight="1">
      <c r="A115" s="273" t="s">
        <v>135</v>
      </c>
      <c r="B115" s="34">
        <v>1</v>
      </c>
      <c r="C115" s="39" t="s">
        <v>136</v>
      </c>
      <c r="D115" s="27">
        <f>E115+F115</f>
        <v>25</v>
      </c>
      <c r="E115" s="28">
        <v>23</v>
      </c>
      <c r="F115" s="24">
        <v>2</v>
      </c>
      <c r="G115" s="156"/>
      <c r="H115" s="43">
        <f>25-E115</f>
        <v>2</v>
      </c>
      <c r="I115" s="6" t="s">
        <v>137</v>
      </c>
      <c r="J115" s="13"/>
      <c r="K115" s="69"/>
    </row>
    <row r="116" spans="1:12" ht="18.600000000000001" customHeight="1">
      <c r="A116" s="273"/>
      <c r="B116" s="26">
        <v>2</v>
      </c>
      <c r="C116" s="86" t="s">
        <v>138</v>
      </c>
      <c r="D116" s="27">
        <f t="shared" ref="D116:D117" si="14">E116+F116</f>
        <v>16</v>
      </c>
      <c r="E116" s="28">
        <v>15</v>
      </c>
      <c r="F116" s="31">
        <v>1</v>
      </c>
      <c r="G116" s="35"/>
      <c r="H116" s="57">
        <f>25-E116</f>
        <v>10</v>
      </c>
      <c r="I116" s="213" t="s">
        <v>120</v>
      </c>
      <c r="J116" s="87"/>
      <c r="K116" s="69"/>
    </row>
    <row r="117" spans="1:12" ht="25.2" customHeight="1">
      <c r="A117" s="273"/>
      <c r="B117" s="26">
        <v>3</v>
      </c>
      <c r="C117" s="86" t="s">
        <v>139</v>
      </c>
      <c r="D117" s="27">
        <f t="shared" si="14"/>
        <v>17</v>
      </c>
      <c r="E117" s="28">
        <v>16</v>
      </c>
      <c r="F117" s="24">
        <v>1</v>
      </c>
      <c r="G117" s="156"/>
      <c r="H117" s="56">
        <f>25-E117</f>
        <v>9</v>
      </c>
      <c r="I117" s="58" t="s">
        <v>38</v>
      </c>
      <c r="J117" s="8"/>
      <c r="K117" s="69"/>
    </row>
    <row r="118" spans="1:12" ht="15.6">
      <c r="A118" s="256" t="s">
        <v>10</v>
      </c>
      <c r="B118" s="256"/>
      <c r="C118" s="256"/>
      <c r="D118" s="10">
        <f>SUM(D115:D117)</f>
        <v>58</v>
      </c>
      <c r="E118" s="10">
        <f>SUM(E115:E117)</f>
        <v>54</v>
      </c>
      <c r="F118" s="10">
        <f>SUM(F115:F117)</f>
        <v>4</v>
      </c>
      <c r="G118" s="10">
        <f t="shared" ref="G118" si="15">SUM(G116:G117)</f>
        <v>0</v>
      </c>
      <c r="H118" s="10">
        <f>SUM(H116:H117)</f>
        <v>19</v>
      </c>
      <c r="I118" s="12"/>
      <c r="J118" s="13"/>
      <c r="K118" s="69"/>
    </row>
    <row r="119" spans="1:12" ht="30.6" customHeight="1">
      <c r="A119" s="273" t="s">
        <v>140</v>
      </c>
      <c r="B119" s="26">
        <v>2</v>
      </c>
      <c r="C119" s="86" t="s">
        <v>141</v>
      </c>
      <c r="D119" s="27">
        <f t="shared" ref="D119:D120" si="16">E119+F119</f>
        <v>18</v>
      </c>
      <c r="E119" s="28">
        <v>18</v>
      </c>
      <c r="F119" s="12"/>
      <c r="G119" s="78" t="s">
        <v>142</v>
      </c>
      <c r="H119" s="57">
        <f>25-E119</f>
        <v>7</v>
      </c>
      <c r="I119" s="213" t="s">
        <v>120</v>
      </c>
      <c r="J119" s="13"/>
      <c r="K119" s="69"/>
    </row>
    <row r="120" spans="1:12" ht="25.95" customHeight="1">
      <c r="A120" s="273"/>
      <c r="B120" s="26">
        <v>3</v>
      </c>
      <c r="C120" s="86" t="s">
        <v>143</v>
      </c>
      <c r="D120" s="27">
        <f t="shared" si="16"/>
        <v>17</v>
      </c>
      <c r="E120" s="28">
        <v>17</v>
      </c>
      <c r="F120" s="12"/>
      <c r="G120" s="35"/>
      <c r="H120" s="56">
        <f>25-E120</f>
        <v>8</v>
      </c>
      <c r="I120" s="58" t="s">
        <v>38</v>
      </c>
      <c r="J120" s="42"/>
      <c r="K120" s="69"/>
    </row>
    <row r="121" spans="1:12" ht="19.5" customHeight="1">
      <c r="A121" s="256" t="s">
        <v>10</v>
      </c>
      <c r="B121" s="256"/>
      <c r="C121" s="256"/>
      <c r="D121" s="10">
        <f>SUM(D119:D120)</f>
        <v>35</v>
      </c>
      <c r="E121" s="10">
        <f>SUM(E119:E120)</f>
        <v>35</v>
      </c>
      <c r="F121" s="10">
        <f>SUM(F119:F120)</f>
        <v>0</v>
      </c>
      <c r="G121" s="10">
        <v>2</v>
      </c>
      <c r="H121" s="10">
        <f t="shared" ref="H121" si="17">SUM(H119:H120)</f>
        <v>15</v>
      </c>
      <c r="I121" s="12"/>
      <c r="J121" s="13"/>
      <c r="K121" s="69"/>
    </row>
    <row r="122" spans="1:12" ht="40.200000000000003" customHeight="1">
      <c r="A122" s="273" t="s">
        <v>144</v>
      </c>
      <c r="B122" s="34">
        <v>1</v>
      </c>
      <c r="C122" s="39" t="s">
        <v>145</v>
      </c>
      <c r="D122" s="27">
        <f>E122+F122</f>
        <v>25</v>
      </c>
      <c r="E122" s="28">
        <v>25</v>
      </c>
      <c r="F122" s="33"/>
      <c r="G122" s="88"/>
      <c r="H122" s="43">
        <f>25-E122</f>
        <v>0</v>
      </c>
      <c r="I122" s="277" t="s">
        <v>146</v>
      </c>
      <c r="J122" s="104"/>
      <c r="K122" s="278"/>
      <c r="L122" s="279"/>
    </row>
    <row r="123" spans="1:12" ht="40.200000000000003" customHeight="1">
      <c r="A123" s="273"/>
      <c r="B123" s="34">
        <v>1</v>
      </c>
      <c r="C123" s="39" t="s">
        <v>147</v>
      </c>
      <c r="D123" s="27">
        <f>E123+F123</f>
        <v>19</v>
      </c>
      <c r="E123" s="28">
        <v>18</v>
      </c>
      <c r="F123" s="24">
        <v>1</v>
      </c>
      <c r="G123" s="88"/>
      <c r="H123" s="43">
        <f>20-E123</f>
        <v>2</v>
      </c>
      <c r="I123" s="277"/>
      <c r="J123" s="104"/>
      <c r="K123" s="278"/>
      <c r="L123" s="279"/>
    </row>
    <row r="124" spans="1:12" ht="19.5" customHeight="1">
      <c r="A124" s="256" t="s">
        <v>10</v>
      </c>
      <c r="B124" s="256"/>
      <c r="C124" s="256"/>
      <c r="D124" s="10">
        <f>SUM(D122:D123)</f>
        <v>44</v>
      </c>
      <c r="E124" s="10">
        <f>SUM(E122:E123)</f>
        <v>43</v>
      </c>
      <c r="F124" s="10">
        <f>SUM(F122:F123)</f>
        <v>1</v>
      </c>
      <c r="G124" s="10">
        <f t="shared" ref="G124:H124" si="18">SUM(G122:G123)</f>
        <v>0</v>
      </c>
      <c r="H124" s="10">
        <f t="shared" si="18"/>
        <v>2</v>
      </c>
      <c r="I124" s="12"/>
      <c r="J124" s="13"/>
      <c r="K124" s="69"/>
    </row>
    <row r="125" spans="1:12" ht="27" customHeight="1">
      <c r="A125" s="273" t="s">
        <v>148</v>
      </c>
      <c r="B125" s="26">
        <v>3</v>
      </c>
      <c r="C125" s="89" t="s">
        <v>149</v>
      </c>
      <c r="D125" s="27">
        <f>E125+F125</f>
        <v>24</v>
      </c>
      <c r="E125" s="28">
        <v>20</v>
      </c>
      <c r="F125" s="24">
        <v>4</v>
      </c>
      <c r="G125" s="17"/>
      <c r="H125" s="56">
        <f>25-E125</f>
        <v>5</v>
      </c>
      <c r="I125" s="58" t="s">
        <v>38</v>
      </c>
      <c r="J125" s="87"/>
      <c r="K125" s="64"/>
    </row>
    <row r="126" spans="1:12" ht="15.6" hidden="1" customHeight="1">
      <c r="A126" s="273"/>
      <c r="B126" s="20">
        <v>3</v>
      </c>
      <c r="C126" s="20" t="s">
        <v>150</v>
      </c>
      <c r="D126" s="20">
        <f t="shared" ref="D126" si="19">E126+F126</f>
        <v>1</v>
      </c>
      <c r="E126" s="214"/>
      <c r="F126" s="43">
        <v>1</v>
      </c>
      <c r="G126" s="156" t="s">
        <v>151</v>
      </c>
      <c r="H126" s="56">
        <f t="shared" ref="H126" si="20">25-E126</f>
        <v>25</v>
      </c>
      <c r="I126" s="57"/>
      <c r="J126" s="87"/>
      <c r="K126" s="64"/>
    </row>
    <row r="127" spans="1:12" ht="16.2" customHeight="1">
      <c r="A127" s="280" t="s">
        <v>10</v>
      </c>
      <c r="B127" s="280"/>
      <c r="C127" s="280"/>
      <c r="D127" s="90">
        <f>SUM(D125:D125)</f>
        <v>24</v>
      </c>
      <c r="E127" s="90">
        <f>SUM(E125:E125)</f>
        <v>20</v>
      </c>
      <c r="F127" s="90">
        <f>SUM(F125:F125)</f>
        <v>4</v>
      </c>
      <c r="G127" s="91">
        <v>0</v>
      </c>
      <c r="H127" s="215">
        <f>SUM(H125)</f>
        <v>5</v>
      </c>
      <c r="I127" s="12"/>
      <c r="J127" s="13"/>
      <c r="K127" s="64"/>
    </row>
    <row r="128" spans="1:12" ht="22.95" customHeight="1">
      <c r="A128" s="283" t="s">
        <v>152</v>
      </c>
      <c r="B128" s="283"/>
      <c r="C128" s="283"/>
      <c r="D128" s="92">
        <f>D102+D106+D110+D112+D114+D118+D121+D127+D124</f>
        <v>396</v>
      </c>
      <c r="E128" s="92">
        <f>E102+E106+E110+E112+E114+E118+E121+E127+E124</f>
        <v>361</v>
      </c>
      <c r="F128" s="92">
        <f>F102+F106+F110+F112+F114+F118+F121+F127+F124</f>
        <v>35</v>
      </c>
      <c r="G128" s="92">
        <f>G102+G106+G110+G112+G114+G118+G121+G127+G124</f>
        <v>5</v>
      </c>
      <c r="H128" s="92">
        <f>H102+H106+H110+H112+H114+H118+H121+H127+H124</f>
        <v>82</v>
      </c>
      <c r="I128" s="216"/>
      <c r="J128" s="13"/>
      <c r="K128" s="64"/>
    </row>
    <row r="129" spans="1:13" ht="39" customHeight="1">
      <c r="A129" s="284" t="s">
        <v>153</v>
      </c>
      <c r="B129" s="284"/>
      <c r="C129" s="284"/>
      <c r="D129" s="93">
        <f>D128+D99</f>
        <v>1652</v>
      </c>
      <c r="E129" s="93">
        <f>E128+E99</f>
        <v>1248</v>
      </c>
      <c r="F129" s="93">
        <f>F128+F99</f>
        <v>404</v>
      </c>
      <c r="G129" s="93">
        <f>G128+G99</f>
        <v>15</v>
      </c>
      <c r="H129" s="93">
        <f>H128+H99</f>
        <v>314</v>
      </c>
      <c r="I129" s="216"/>
      <c r="J129" s="13"/>
      <c r="K129" s="64"/>
    </row>
    <row r="130" spans="1:13" ht="24" customHeight="1">
      <c r="A130" s="285" t="s">
        <v>154</v>
      </c>
      <c r="B130" s="285"/>
      <c r="C130" s="285"/>
      <c r="D130" s="285"/>
      <c r="E130" s="285"/>
      <c r="F130" s="285"/>
      <c r="G130" s="285"/>
      <c r="H130" s="285"/>
      <c r="I130" s="94"/>
      <c r="J130" s="95"/>
      <c r="K130" s="64"/>
    </row>
    <row r="131" spans="1:13" ht="11.4" customHeight="1">
      <c r="A131" s="282" t="s">
        <v>155</v>
      </c>
      <c r="B131" s="286">
        <v>6</v>
      </c>
      <c r="C131" s="287" t="s">
        <v>156</v>
      </c>
      <c r="D131" s="264">
        <f>E131+F132</f>
        <v>1</v>
      </c>
      <c r="E131" s="288">
        <v>1</v>
      </c>
      <c r="F131" s="268"/>
      <c r="G131" s="289"/>
      <c r="H131" s="268">
        <v>0</v>
      </c>
      <c r="I131" s="281" t="s">
        <v>26</v>
      </c>
      <c r="J131" s="40"/>
      <c r="K131" s="64"/>
    </row>
    <row r="132" spans="1:13" ht="40.200000000000003" customHeight="1">
      <c r="A132" s="282"/>
      <c r="B132" s="286"/>
      <c r="C132" s="287"/>
      <c r="D132" s="264"/>
      <c r="E132" s="288"/>
      <c r="F132" s="268"/>
      <c r="G132" s="289"/>
      <c r="H132" s="268"/>
      <c r="I132" s="281"/>
      <c r="J132" s="184"/>
      <c r="K132" s="64"/>
    </row>
    <row r="133" spans="1:13" ht="15.6">
      <c r="A133" s="256" t="s">
        <v>10</v>
      </c>
      <c r="B133" s="256"/>
      <c r="C133" s="256"/>
      <c r="D133" s="10">
        <f>SUM(D131:D132)</f>
        <v>1</v>
      </c>
      <c r="E133" s="10">
        <f>SUM(E131:E132)</f>
        <v>1</v>
      </c>
      <c r="F133" s="10">
        <f>SUM(F131:F132)</f>
        <v>0</v>
      </c>
      <c r="G133" s="11">
        <v>0</v>
      </c>
      <c r="H133" s="68">
        <f>SUM(H131:H132)</f>
        <v>0</v>
      </c>
      <c r="I133" s="12"/>
      <c r="J133" s="13"/>
      <c r="K133" s="64"/>
    </row>
    <row r="134" spans="1:13" ht="25.95" customHeight="1">
      <c r="A134" s="282" t="s">
        <v>58</v>
      </c>
      <c r="B134" s="34">
        <v>1</v>
      </c>
      <c r="C134" s="34" t="s">
        <v>157</v>
      </c>
      <c r="D134" s="206">
        <f>E134</f>
        <v>20</v>
      </c>
      <c r="E134" s="96">
        <v>20</v>
      </c>
      <c r="F134" s="35"/>
      <c r="G134" s="97"/>
      <c r="H134" s="12">
        <f>20-E134</f>
        <v>0</v>
      </c>
      <c r="I134" s="98" t="s">
        <v>158</v>
      </c>
      <c r="J134" s="185"/>
      <c r="K134" s="64"/>
    </row>
    <row r="135" spans="1:13" ht="25.95" customHeight="1">
      <c r="A135" s="282"/>
      <c r="B135" s="56">
        <v>4</v>
      </c>
      <c r="C135" s="56" t="s">
        <v>159</v>
      </c>
      <c r="D135" s="206">
        <f>E135+F135</f>
        <v>14</v>
      </c>
      <c r="E135" s="96">
        <v>13</v>
      </c>
      <c r="F135" s="24">
        <v>1</v>
      </c>
      <c r="G135" s="99"/>
      <c r="H135" s="33">
        <f>20-E135</f>
        <v>7</v>
      </c>
      <c r="I135" s="100" t="s">
        <v>26</v>
      </c>
      <c r="J135" s="185"/>
      <c r="K135" s="64"/>
    </row>
    <row r="136" spans="1:13" ht="15.6">
      <c r="A136" s="256" t="s">
        <v>10</v>
      </c>
      <c r="B136" s="256"/>
      <c r="C136" s="256"/>
      <c r="D136" s="10">
        <f>SUM(D134:D135)</f>
        <v>34</v>
      </c>
      <c r="E136" s="10">
        <f>SUM(E134:E135)</f>
        <v>33</v>
      </c>
      <c r="F136" s="10">
        <f>SUM(F134:F135)</f>
        <v>1</v>
      </c>
      <c r="G136" s="11">
        <v>0</v>
      </c>
      <c r="H136" s="81">
        <f>SUM(H135:H135)</f>
        <v>7</v>
      </c>
      <c r="I136" s="37"/>
      <c r="J136" s="38"/>
      <c r="K136" s="64"/>
    </row>
    <row r="137" spans="1:13" ht="32.25" customHeight="1">
      <c r="A137" s="217" t="s">
        <v>160</v>
      </c>
      <c r="B137" s="26">
        <v>5</v>
      </c>
      <c r="C137" s="86" t="s">
        <v>161</v>
      </c>
      <c r="D137" s="27">
        <f>E137+F137</f>
        <v>20</v>
      </c>
      <c r="E137" s="96">
        <v>20</v>
      </c>
      <c r="F137" s="33"/>
      <c r="G137" s="156"/>
      <c r="H137" s="43">
        <f>25-E137</f>
        <v>5</v>
      </c>
      <c r="I137" s="58" t="s">
        <v>162</v>
      </c>
      <c r="J137" s="16"/>
      <c r="K137" s="64"/>
    </row>
    <row r="138" spans="1:13" ht="17.25" customHeight="1">
      <c r="A138" s="256" t="s">
        <v>10</v>
      </c>
      <c r="B138" s="256"/>
      <c r="C138" s="256"/>
      <c r="D138" s="10">
        <f>SUM(D137:D137)</f>
        <v>20</v>
      </c>
      <c r="E138" s="10">
        <f>SUM(E137:E137)</f>
        <v>20</v>
      </c>
      <c r="F138" s="10">
        <f>SUM(F137:F137)</f>
        <v>0</v>
      </c>
      <c r="G138" s="11">
        <v>0</v>
      </c>
      <c r="H138" s="68">
        <f>SUM(H137:H137)</f>
        <v>5</v>
      </c>
      <c r="I138" s="12"/>
      <c r="J138" s="13"/>
      <c r="K138" s="64"/>
    </row>
    <row r="139" spans="1:13" ht="31.2" customHeight="1">
      <c r="A139" s="217" t="s">
        <v>163</v>
      </c>
      <c r="B139" s="56">
        <v>4</v>
      </c>
      <c r="C139" s="56" t="s">
        <v>164</v>
      </c>
      <c r="D139" s="27">
        <f>E139+F139</f>
        <v>17</v>
      </c>
      <c r="E139" s="96">
        <v>17</v>
      </c>
      <c r="F139" s="35"/>
      <c r="G139" s="33"/>
      <c r="H139" s="33">
        <f>20-E139</f>
        <v>3</v>
      </c>
      <c r="I139" s="58" t="s">
        <v>165</v>
      </c>
      <c r="J139" s="16"/>
      <c r="K139" s="64"/>
    </row>
    <row r="140" spans="1:13" ht="15.6">
      <c r="A140" s="256" t="s">
        <v>10</v>
      </c>
      <c r="B140" s="256"/>
      <c r="C140" s="256"/>
      <c r="D140" s="10">
        <f>SUM(D139:D139)</f>
        <v>17</v>
      </c>
      <c r="E140" s="10">
        <f>SUM(E139:E139)</f>
        <v>17</v>
      </c>
      <c r="F140" s="10">
        <f>SUM(F139:F139)</f>
        <v>0</v>
      </c>
      <c r="G140" s="11">
        <v>0</v>
      </c>
      <c r="H140" s="81">
        <f>SUM(H139:H139)</f>
        <v>3</v>
      </c>
      <c r="I140" s="37"/>
      <c r="J140" s="38"/>
      <c r="K140" s="64"/>
    </row>
    <row r="141" spans="1:13" ht="24.6" customHeight="1">
      <c r="A141" s="282" t="s">
        <v>86</v>
      </c>
      <c r="B141" s="44">
        <v>5</v>
      </c>
      <c r="C141" s="86" t="s">
        <v>166</v>
      </c>
      <c r="D141" s="27">
        <f>E141+F141</f>
        <v>16</v>
      </c>
      <c r="E141" s="96">
        <v>15</v>
      </c>
      <c r="F141" s="24">
        <v>1</v>
      </c>
      <c r="G141" s="156"/>
      <c r="H141" s="43">
        <f>20-E141</f>
        <v>5</v>
      </c>
      <c r="I141" s="258" t="s">
        <v>165</v>
      </c>
      <c r="J141" s="85"/>
      <c r="K141" s="64"/>
    </row>
    <row r="142" spans="1:13" ht="23.4" customHeight="1">
      <c r="A142" s="282"/>
      <c r="B142" s="44">
        <v>5</v>
      </c>
      <c r="C142" s="86" t="s">
        <v>167</v>
      </c>
      <c r="D142" s="27">
        <f>E142+F142</f>
        <v>10</v>
      </c>
      <c r="E142" s="96">
        <v>10</v>
      </c>
      <c r="F142" s="12"/>
      <c r="G142" s="156"/>
      <c r="H142" s="43">
        <f>20-E142</f>
        <v>10</v>
      </c>
      <c r="I142" s="258"/>
      <c r="J142" s="85"/>
      <c r="K142" s="64"/>
    </row>
    <row r="143" spans="1:13" ht="14.4" customHeight="1">
      <c r="A143" s="256" t="s">
        <v>10</v>
      </c>
      <c r="B143" s="256"/>
      <c r="C143" s="256"/>
      <c r="D143" s="10">
        <f>SUM(D141:D142)</f>
        <v>26</v>
      </c>
      <c r="E143" s="10">
        <f>SUM(E141:E142)</f>
        <v>25</v>
      </c>
      <c r="F143" s="10">
        <f>SUM(F141:F142)</f>
        <v>1</v>
      </c>
      <c r="G143" s="11">
        <v>0</v>
      </c>
      <c r="H143" s="68">
        <f>SUM(H141:H142)</f>
        <v>15</v>
      </c>
      <c r="I143" s="12"/>
      <c r="J143" s="13"/>
      <c r="K143" s="64"/>
    </row>
    <row r="144" spans="1:13" ht="25.95" customHeight="1">
      <c r="A144" s="282" t="s">
        <v>90</v>
      </c>
      <c r="B144" s="156">
        <v>3</v>
      </c>
      <c r="C144" s="101" t="s">
        <v>168</v>
      </c>
      <c r="D144" s="27">
        <f>E144+F144</f>
        <v>22</v>
      </c>
      <c r="E144" s="96">
        <v>19</v>
      </c>
      <c r="F144" s="24">
        <v>3</v>
      </c>
      <c r="G144" s="35"/>
      <c r="H144" s="33">
        <f>20-E144</f>
        <v>1</v>
      </c>
      <c r="I144" s="100" t="s">
        <v>26</v>
      </c>
      <c r="J144" s="185"/>
      <c r="K144" s="64"/>
      <c r="M144" s="102"/>
    </row>
    <row r="145" spans="1:16" ht="24.6" customHeight="1">
      <c r="A145" s="282"/>
      <c r="B145" s="44">
        <v>5</v>
      </c>
      <c r="C145" s="86" t="s">
        <v>169</v>
      </c>
      <c r="D145" s="27">
        <f>E145+F145</f>
        <v>14</v>
      </c>
      <c r="E145" s="96">
        <v>10</v>
      </c>
      <c r="F145" s="24">
        <v>4</v>
      </c>
      <c r="G145" s="156"/>
      <c r="H145" s="43">
        <f>20-E145</f>
        <v>10</v>
      </c>
      <c r="I145" s="58" t="s">
        <v>165</v>
      </c>
      <c r="J145" s="185"/>
      <c r="K145" s="64"/>
    </row>
    <row r="146" spans="1:16" ht="16.5" customHeight="1">
      <c r="A146" s="271" t="s">
        <v>10</v>
      </c>
      <c r="B146" s="271"/>
      <c r="C146" s="271"/>
      <c r="D146" s="68">
        <f>SUM(D144:D145)</f>
        <v>36</v>
      </c>
      <c r="E146" s="68">
        <f>SUM(E144:E145)</f>
        <v>29</v>
      </c>
      <c r="F146" s="68">
        <f>SUM(F144:F145)</f>
        <v>7</v>
      </c>
      <c r="G146" s="68">
        <f>SUM(G144:G145)</f>
        <v>0</v>
      </c>
      <c r="H146" s="68">
        <f>SUM(H144:H145)</f>
        <v>11</v>
      </c>
      <c r="I146" s="12"/>
      <c r="J146" s="13"/>
      <c r="K146" s="64"/>
    </row>
    <row r="147" spans="1:16" ht="34.200000000000003" customHeight="1">
      <c r="A147" s="290" t="s">
        <v>170</v>
      </c>
      <c r="B147" s="290"/>
      <c r="C147" s="290"/>
      <c r="D147" s="103">
        <f>D133+D138+D143+D146+D136+D140</f>
        <v>134</v>
      </c>
      <c r="E147" s="103">
        <f>E133+E138+E143+E146+E140+E136</f>
        <v>125</v>
      </c>
      <c r="F147" s="103">
        <f>F133+F138+F143+F146+F140+F136</f>
        <v>9</v>
      </c>
      <c r="G147" s="103">
        <f>G133+G136+G138+G140+G143+G146</f>
        <v>0</v>
      </c>
      <c r="H147" s="103">
        <f>H133+H138+H143+H146</f>
        <v>31</v>
      </c>
      <c r="I147" s="218"/>
      <c r="J147" s="13"/>
      <c r="K147" s="64"/>
    </row>
    <row r="148" spans="1:16" s="9" customFormat="1" ht="22.2" customHeight="1">
      <c r="A148" s="219"/>
      <c r="B148" s="220"/>
      <c r="C148" s="220"/>
      <c r="D148" s="179" t="s">
        <v>171</v>
      </c>
      <c r="E148" s="179" t="s">
        <v>172</v>
      </c>
      <c r="F148" s="179" t="s">
        <v>173</v>
      </c>
      <c r="G148" s="97"/>
      <c r="H148" s="12"/>
      <c r="I148" s="218"/>
      <c r="J148" s="13"/>
    </row>
    <row r="149" spans="1:16" ht="33" customHeight="1" thickBot="1">
      <c r="A149" s="105"/>
      <c r="C149" s="186" t="s">
        <v>174</v>
      </c>
      <c r="D149" s="187">
        <f>D129+D147+H157</f>
        <v>1800</v>
      </c>
      <c r="E149" s="188">
        <f>E129+E147+M156</f>
        <v>1386</v>
      </c>
      <c r="F149" s="189">
        <f>F129+F147+N156</f>
        <v>414</v>
      </c>
      <c r="G149" s="190"/>
      <c r="H149" s="191"/>
      <c r="I149" s="107"/>
      <c r="J149" s="107"/>
      <c r="K149" s="108"/>
      <c r="L149" s="108"/>
      <c r="M149" s="108"/>
      <c r="N149" s="109"/>
      <c r="O149" s="64"/>
      <c r="P149" s="64"/>
    </row>
    <row r="150" spans="1:16" ht="32.4" customHeight="1" thickBot="1">
      <c r="A150" s="105"/>
      <c r="C150" s="110" t="s">
        <v>175</v>
      </c>
      <c r="D150" s="111">
        <f>D129+D147</f>
        <v>1786</v>
      </c>
      <c r="E150" s="112">
        <f>E129+E147</f>
        <v>1373</v>
      </c>
      <c r="F150" s="113">
        <f>F129+F147</f>
        <v>413</v>
      </c>
      <c r="G150" s="114"/>
      <c r="H150" s="106"/>
      <c r="I150" s="235"/>
      <c r="J150" s="236"/>
      <c r="K150" s="235"/>
      <c r="L150" s="236"/>
      <c r="M150" s="109"/>
      <c r="N150" s="109"/>
      <c r="O150" s="64"/>
      <c r="P150" s="64"/>
    </row>
    <row r="151" spans="1:16" s="9" customFormat="1" ht="18.600000000000001" customHeight="1" thickBot="1">
      <c r="A151" s="115"/>
      <c r="D151" s="116" t="s">
        <v>171</v>
      </c>
      <c r="E151" s="116" t="s">
        <v>172</v>
      </c>
      <c r="F151" s="117" t="s">
        <v>173</v>
      </c>
      <c r="G151" s="114"/>
      <c r="H151" s="118"/>
      <c r="I151" s="232" t="s">
        <v>176</v>
      </c>
      <c r="J151" s="233"/>
      <c r="K151" s="233"/>
      <c r="L151" s="233"/>
      <c r="M151" s="233"/>
      <c r="N151" s="234"/>
      <c r="O151" s="119"/>
    </row>
    <row r="152" spans="1:16" s="9" customFormat="1" ht="42" customHeight="1" thickBot="1">
      <c r="A152" s="115"/>
      <c r="C152" s="120" t="s">
        <v>177</v>
      </c>
      <c r="D152" s="121">
        <f>D129+O154</f>
        <v>1652</v>
      </c>
      <c r="E152" s="121">
        <f>E129+M154</f>
        <v>1261</v>
      </c>
      <c r="F152" s="121">
        <f>F129+N154</f>
        <v>405</v>
      </c>
      <c r="G152" s="109"/>
      <c r="H152" s="122"/>
      <c r="I152" s="230" t="s">
        <v>178</v>
      </c>
      <c r="J152" s="231"/>
      <c r="K152" s="230" t="s">
        <v>179</v>
      </c>
      <c r="L152" s="231"/>
      <c r="M152" s="228" t="s">
        <v>180</v>
      </c>
      <c r="N152" s="226" t="s">
        <v>181</v>
      </c>
      <c r="O152" s="225"/>
    </row>
    <row r="153" spans="1:16" ht="39.6" customHeight="1" thickBot="1">
      <c r="C153" s="123" t="s">
        <v>182</v>
      </c>
      <c r="D153" s="121">
        <f>D129</f>
        <v>1652</v>
      </c>
      <c r="E153" s="121">
        <f>E129</f>
        <v>1248</v>
      </c>
      <c r="F153" s="124">
        <f>F129</f>
        <v>404</v>
      </c>
      <c r="G153" s="125"/>
      <c r="H153" s="126"/>
      <c r="I153" s="127" t="s">
        <v>183</v>
      </c>
      <c r="J153" s="128" t="s">
        <v>184</v>
      </c>
      <c r="K153" s="127" t="s">
        <v>183</v>
      </c>
      <c r="L153" s="129" t="s">
        <v>184</v>
      </c>
      <c r="M153" s="229"/>
      <c r="N153" s="227"/>
      <c r="O153" s="225"/>
    </row>
    <row r="154" spans="1:16" s="9" customFormat="1" ht="43.2" customHeight="1" thickBot="1">
      <c r="A154" s="115"/>
      <c r="B154" s="69"/>
      <c r="C154" s="130"/>
      <c r="D154" s="116" t="s">
        <v>171</v>
      </c>
      <c r="E154" s="116" t="s">
        <v>172</v>
      </c>
      <c r="F154" s="117" t="s">
        <v>173</v>
      </c>
      <c r="G154" s="125"/>
      <c r="H154" s="131" t="s">
        <v>185</v>
      </c>
      <c r="I154" s="132">
        <v>9</v>
      </c>
      <c r="J154" s="132">
        <v>0</v>
      </c>
      <c r="K154" s="132">
        <v>4</v>
      </c>
      <c r="L154" s="133">
        <v>1</v>
      </c>
      <c r="M154" s="132">
        <f t="shared" ref="M154:N156" si="21">I154+K154</f>
        <v>13</v>
      </c>
      <c r="N154" s="132">
        <f t="shared" si="21"/>
        <v>1</v>
      </c>
      <c r="O154" s="134"/>
    </row>
    <row r="155" spans="1:16" ht="42" customHeight="1" thickBot="1">
      <c r="C155" s="135" t="s">
        <v>186</v>
      </c>
      <c r="D155" s="136">
        <f>D147+O155</f>
        <v>134</v>
      </c>
      <c r="E155" s="136">
        <f>E147+M155</f>
        <v>125</v>
      </c>
      <c r="F155" s="136">
        <f>F147+N155</f>
        <v>9</v>
      </c>
      <c r="G155" s="137"/>
      <c r="H155" s="131" t="s">
        <v>187</v>
      </c>
      <c r="I155" s="132">
        <v>0</v>
      </c>
      <c r="J155" s="132">
        <v>0</v>
      </c>
      <c r="K155" s="138"/>
      <c r="L155" s="139"/>
      <c r="M155" s="132">
        <f t="shared" si="21"/>
        <v>0</v>
      </c>
      <c r="N155" s="132">
        <f t="shared" si="21"/>
        <v>0</v>
      </c>
      <c r="O155" s="134"/>
    </row>
    <row r="156" spans="1:16" ht="34.950000000000003" customHeight="1" thickBot="1">
      <c r="C156" s="140" t="s">
        <v>188</v>
      </c>
      <c r="D156" s="136">
        <f>D147</f>
        <v>134</v>
      </c>
      <c r="E156" s="136">
        <f>E147</f>
        <v>125</v>
      </c>
      <c r="F156" s="136">
        <f>F147</f>
        <v>9</v>
      </c>
      <c r="G156" s="251" t="s">
        <v>198</v>
      </c>
      <c r="H156" s="141" t="s">
        <v>189</v>
      </c>
      <c r="I156" s="142">
        <f>SUM(I154:I155)</f>
        <v>9</v>
      </c>
      <c r="J156" s="142">
        <f t="shared" ref="J156:L156" si="22">SUM(J154:J155)</f>
        <v>0</v>
      </c>
      <c r="K156" s="142">
        <f t="shared" si="22"/>
        <v>4</v>
      </c>
      <c r="L156" s="143">
        <f t="shared" si="22"/>
        <v>1</v>
      </c>
      <c r="M156" s="132">
        <f t="shared" si="21"/>
        <v>13</v>
      </c>
      <c r="N156" s="132">
        <f t="shared" si="21"/>
        <v>1</v>
      </c>
      <c r="O156" s="134"/>
    </row>
    <row r="157" spans="1:16" ht="36.6" customHeight="1" thickBot="1">
      <c r="B157" s="64"/>
      <c r="C157" s="144"/>
      <c r="D157" s="145"/>
      <c r="E157" s="145"/>
      <c r="G157" s="252"/>
      <c r="H157" s="146">
        <f>SUM(I157:L157)</f>
        <v>14</v>
      </c>
      <c r="I157" s="248">
        <f>I156+J156</f>
        <v>9</v>
      </c>
      <c r="J157" s="250"/>
      <c r="K157" s="248">
        <f>K156+L156</f>
        <v>5</v>
      </c>
      <c r="L157" s="249"/>
      <c r="M157" s="147"/>
      <c r="N157" s="148"/>
      <c r="O157" s="64"/>
    </row>
    <row r="158" spans="1:16" s="9" customFormat="1" ht="16.95" customHeight="1" thickBot="1">
      <c r="A158" s="115"/>
      <c r="B158" s="1"/>
      <c r="C158" s="149"/>
      <c r="D158" s="150" t="s">
        <v>171</v>
      </c>
      <c r="E158" s="150" t="s">
        <v>172</v>
      </c>
      <c r="F158" s="150" t="s">
        <v>173</v>
      </c>
      <c r="G158" s="151"/>
      <c r="H158" s="152"/>
      <c r="I158" s="153"/>
      <c r="J158" s="153"/>
      <c r="K158" s="154"/>
      <c r="L158" s="153"/>
      <c r="M158" s="153"/>
      <c r="N158" s="155"/>
      <c r="O158" s="64"/>
    </row>
    <row r="159" spans="1:16" ht="27.6" customHeight="1" thickBot="1">
      <c r="B159" s="245" t="s">
        <v>190</v>
      </c>
      <c r="C159" s="157" t="s">
        <v>191</v>
      </c>
      <c r="D159" s="158">
        <f>D99</f>
        <v>1256</v>
      </c>
      <c r="E159" s="159">
        <f>E99</f>
        <v>887</v>
      </c>
      <c r="F159" s="159">
        <f>F99</f>
        <v>369</v>
      </c>
      <c r="G159" s="160"/>
      <c r="H159" s="244"/>
      <c r="I159" s="244"/>
      <c r="J159" s="244"/>
      <c r="K159" s="243"/>
      <c r="L159" s="243"/>
      <c r="M159" s="161"/>
      <c r="N159" s="161"/>
      <c r="O159" s="147"/>
      <c r="P159" s="69"/>
    </row>
    <row r="160" spans="1:16" ht="27.6" customHeight="1" thickBot="1">
      <c r="B160" s="246"/>
      <c r="C160" s="162" t="s">
        <v>192</v>
      </c>
      <c r="D160" s="159">
        <f>D147</f>
        <v>134</v>
      </c>
      <c r="E160" s="159">
        <f>E147</f>
        <v>125</v>
      </c>
      <c r="F160" s="159">
        <f>F147</f>
        <v>9</v>
      </c>
      <c r="G160" s="160"/>
      <c r="H160" s="163"/>
      <c r="I160" s="163"/>
      <c r="J160" s="163"/>
      <c r="K160" s="243"/>
      <c r="L160" s="243"/>
      <c r="M160" s="161"/>
      <c r="N160" s="161"/>
      <c r="O160" s="147"/>
      <c r="P160" s="69"/>
    </row>
    <row r="161" spans="2:16" ht="27.6" customHeight="1" thickBot="1">
      <c r="B161" s="247"/>
      <c r="C161" s="162" t="s">
        <v>193</v>
      </c>
      <c r="D161" s="159">
        <f>SUM(D159:D160)</f>
        <v>1390</v>
      </c>
      <c r="E161" s="159">
        <f t="shared" ref="E161:F161" si="23">SUM(E159:E160)</f>
        <v>1012</v>
      </c>
      <c r="F161" s="159">
        <f t="shared" si="23"/>
        <v>378</v>
      </c>
      <c r="G161" s="160"/>
      <c r="H161" s="163"/>
      <c r="I161" s="163"/>
      <c r="J161" s="163"/>
      <c r="K161" s="242"/>
      <c r="L161" s="242"/>
      <c r="M161" s="161"/>
      <c r="N161" s="161"/>
      <c r="O161" s="147"/>
      <c r="P161" s="69"/>
    </row>
    <row r="162" spans="2:16" ht="46.2" customHeight="1" thickBot="1">
      <c r="C162" s="164" t="s">
        <v>194</v>
      </c>
      <c r="D162" s="159">
        <f>D161+I157</f>
        <v>1399</v>
      </c>
      <c r="E162" s="159">
        <f>E161+I156</f>
        <v>1021</v>
      </c>
      <c r="F162" s="159">
        <f>F161+J156</f>
        <v>378</v>
      </c>
      <c r="G162" s="165"/>
      <c r="H162" s="241"/>
      <c r="I162" s="241"/>
      <c r="J162" s="241"/>
      <c r="K162" s="242"/>
      <c r="L162" s="242"/>
      <c r="M162" s="161"/>
      <c r="N162" s="161"/>
      <c r="O162" s="147"/>
      <c r="P162" s="69"/>
    </row>
    <row r="163" spans="2:16" ht="24.6" customHeight="1">
      <c r="H163" s="166"/>
      <c r="I163" s="167"/>
      <c r="J163" s="69"/>
      <c r="K163" s="69"/>
      <c r="L163" s="69"/>
      <c r="M163" s="69"/>
      <c r="N163" s="69"/>
      <c r="O163" s="69"/>
      <c r="P163" s="69"/>
    </row>
    <row r="164" spans="2:16" ht="15" thickBot="1">
      <c r="D164" s="168" t="s">
        <v>171</v>
      </c>
      <c r="E164" s="168" t="s">
        <v>172</v>
      </c>
      <c r="F164" s="168" t="s">
        <v>173</v>
      </c>
      <c r="H164" s="166"/>
      <c r="I164" s="167"/>
      <c r="J164" s="69"/>
      <c r="K164" s="69"/>
      <c r="L164" s="69"/>
      <c r="M164" s="69"/>
      <c r="N164" s="69"/>
      <c r="O164" s="69"/>
      <c r="P164" s="69"/>
    </row>
    <row r="165" spans="2:16">
      <c r="C165" s="169" t="s">
        <v>195</v>
      </c>
      <c r="D165" s="170">
        <f>D128</f>
        <v>396</v>
      </c>
      <c r="E165" s="170">
        <f>E128</f>
        <v>361</v>
      </c>
      <c r="F165" s="171">
        <f>F128</f>
        <v>35</v>
      </c>
      <c r="H165" s="166"/>
      <c r="I165" s="167"/>
      <c r="J165" s="69"/>
      <c r="K165" s="69"/>
      <c r="L165" s="69"/>
      <c r="M165" s="69"/>
      <c r="N165" s="69"/>
      <c r="O165" s="69"/>
      <c r="P165" s="69"/>
    </row>
    <row r="166" spans="2:16" ht="22.95" customHeight="1" thickBot="1">
      <c r="B166" s="64"/>
      <c r="C166" s="58" t="s">
        <v>196</v>
      </c>
      <c r="D166" s="172">
        <f>D165+K157</f>
        <v>401</v>
      </c>
      <c r="E166" s="173">
        <f>E165+K156</f>
        <v>365</v>
      </c>
      <c r="F166" s="174">
        <f>F165+L156</f>
        <v>36</v>
      </c>
      <c r="H166" s="166"/>
      <c r="I166" s="167"/>
      <c r="J166" s="69"/>
      <c r="K166" s="69"/>
      <c r="L166" s="69"/>
      <c r="M166" s="69"/>
      <c r="N166" s="69"/>
      <c r="O166" s="69"/>
      <c r="P166" s="69"/>
    </row>
    <row r="167" spans="2:16">
      <c r="B167" s="64"/>
      <c r="C167" s="64"/>
      <c r="D167" s="175"/>
      <c r="E167" s="175"/>
      <c r="F167" s="175"/>
      <c r="G167" s="176"/>
    </row>
  </sheetData>
  <mergeCells count="137">
    <mergeCell ref="A147:C147"/>
    <mergeCell ref="A140:C140"/>
    <mergeCell ref="A141:A142"/>
    <mergeCell ref="I141:I142"/>
    <mergeCell ref="A143:C143"/>
    <mergeCell ref="A144:A145"/>
    <mergeCell ref="A146:C146"/>
    <mergeCell ref="H131:H132"/>
    <mergeCell ref="I131:I132"/>
    <mergeCell ref="A133:C133"/>
    <mergeCell ref="A134:A135"/>
    <mergeCell ref="A136:C136"/>
    <mergeCell ref="A138:C138"/>
    <mergeCell ref="A128:C128"/>
    <mergeCell ref="A129:C129"/>
    <mergeCell ref="A130:H130"/>
    <mergeCell ref="A131:A132"/>
    <mergeCell ref="B131:B132"/>
    <mergeCell ref="C131:C132"/>
    <mergeCell ref="D131:D132"/>
    <mergeCell ref="E131:E132"/>
    <mergeCell ref="F131:F132"/>
    <mergeCell ref="G131:G132"/>
    <mergeCell ref="I122:I123"/>
    <mergeCell ref="K122:K123"/>
    <mergeCell ref="L122:L123"/>
    <mergeCell ref="A124:C124"/>
    <mergeCell ref="A125:A126"/>
    <mergeCell ref="A127:C127"/>
    <mergeCell ref="A114:C114"/>
    <mergeCell ref="A115:A117"/>
    <mergeCell ref="A118:C118"/>
    <mergeCell ref="A119:A120"/>
    <mergeCell ref="A121:C121"/>
    <mergeCell ref="A122:A123"/>
    <mergeCell ref="A102:C102"/>
    <mergeCell ref="A103:A105"/>
    <mergeCell ref="A106:C106"/>
    <mergeCell ref="A107:A109"/>
    <mergeCell ref="A110:C110"/>
    <mergeCell ref="A112:C112"/>
    <mergeCell ref="A95:C95"/>
    <mergeCell ref="A96:A97"/>
    <mergeCell ref="I96:I97"/>
    <mergeCell ref="A98:C98"/>
    <mergeCell ref="A99:C99"/>
    <mergeCell ref="A100:A101"/>
    <mergeCell ref="A86:A87"/>
    <mergeCell ref="I86:I87"/>
    <mergeCell ref="A88:C88"/>
    <mergeCell ref="A90:C90"/>
    <mergeCell ref="A91:A94"/>
    <mergeCell ref="I91:I94"/>
    <mergeCell ref="I76:I77"/>
    <mergeCell ref="A79:C79"/>
    <mergeCell ref="A81:C81"/>
    <mergeCell ref="A82:A84"/>
    <mergeCell ref="I82:I83"/>
    <mergeCell ref="A85:C85"/>
    <mergeCell ref="A66:C66"/>
    <mergeCell ref="A68:C68"/>
    <mergeCell ref="A70:C70"/>
    <mergeCell ref="A72:A73"/>
    <mergeCell ref="A74:C74"/>
    <mergeCell ref="A75:A78"/>
    <mergeCell ref="A55:A60"/>
    <mergeCell ref="I55:I60"/>
    <mergeCell ref="A61:C61"/>
    <mergeCell ref="A63:C63"/>
    <mergeCell ref="A64:A65"/>
    <mergeCell ref="I64:I65"/>
    <mergeCell ref="A50:A53"/>
    <mergeCell ref="I50:I53"/>
    <mergeCell ref="A54:C54"/>
    <mergeCell ref="A38:C38"/>
    <mergeCell ref="A39:A40"/>
    <mergeCell ref="I39:I40"/>
    <mergeCell ref="A41:C41"/>
    <mergeCell ref="A42:A45"/>
    <mergeCell ref="I42:I44"/>
    <mergeCell ref="C13:C14"/>
    <mergeCell ref="D13:D14"/>
    <mergeCell ref="E13:E14"/>
    <mergeCell ref="F13:F14"/>
    <mergeCell ref="G13:G14"/>
    <mergeCell ref="H13:H14"/>
    <mergeCell ref="A46:C46"/>
    <mergeCell ref="A47:A48"/>
    <mergeCell ref="A49:C49"/>
    <mergeCell ref="H162:J162"/>
    <mergeCell ref="K161:L162"/>
    <mergeCell ref="K159:L160"/>
    <mergeCell ref="H159:J159"/>
    <mergeCell ref="B159:B161"/>
    <mergeCell ref="K157:L157"/>
    <mergeCell ref="I157:J157"/>
    <mergeCell ref="G156:G157"/>
    <mergeCell ref="K6:K9"/>
    <mergeCell ref="B7:B9"/>
    <mergeCell ref="C7:C9"/>
    <mergeCell ref="D7:F7"/>
    <mergeCell ref="G7:G9"/>
    <mergeCell ref="H7:H9"/>
    <mergeCell ref="I7:I9"/>
    <mergeCell ref="D8:D9"/>
    <mergeCell ref="E8:F8"/>
    <mergeCell ref="A27:C27"/>
    <mergeCell ref="A28:A30"/>
    <mergeCell ref="I28:I30"/>
    <mergeCell ref="A31:C31"/>
    <mergeCell ref="A33:C33"/>
    <mergeCell ref="A34:A37"/>
    <mergeCell ref="I34:I37"/>
    <mergeCell ref="O152:O153"/>
    <mergeCell ref="N152:N153"/>
    <mergeCell ref="M152:M153"/>
    <mergeCell ref="K152:L152"/>
    <mergeCell ref="I152:J152"/>
    <mergeCell ref="I151:N151"/>
    <mergeCell ref="K150:L150"/>
    <mergeCell ref="I150:J150"/>
    <mergeCell ref="A1:I1"/>
    <mergeCell ref="J1:J5"/>
    <mergeCell ref="A2:H2"/>
    <mergeCell ref="A4:I4"/>
    <mergeCell ref="A5:I5"/>
    <mergeCell ref="A6:I6"/>
    <mergeCell ref="A7:A9"/>
    <mergeCell ref="J13:J14"/>
    <mergeCell ref="A15:C15"/>
    <mergeCell ref="A16:A24"/>
    <mergeCell ref="I16:I17"/>
    <mergeCell ref="I18:I24"/>
    <mergeCell ref="A25:C25"/>
    <mergeCell ref="A10:A14"/>
    <mergeCell ref="I11:I14"/>
    <mergeCell ref="B13:B14"/>
  </mergeCells>
  <pageMargins left="0.31496062992125984" right="0.11811023622047245" top="0.15748031496062992" bottom="0.15748031496062992" header="0.31496062992125984" footer="0.31496062992125984"/>
  <pageSetup paperSize="9" scale="1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января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2025-01-15T10:28:23Z</dcterms:modified>
</cp:coreProperties>
</file>