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865" activeTab="3"/>
  </bookViews>
  <sheets>
    <sheet name="титул" sheetId="1" r:id="rId1"/>
    <sheet name="общий" sheetId="2" r:id="rId2"/>
    <sheet name="гум,соц-эк" sheetId="3" r:id="rId3"/>
    <sheet name="мат и ест-науч" sheetId="4" r:id="rId4"/>
    <sheet name="проф " sheetId="5" r:id="rId5"/>
    <sheet name="общеобр" sheetId="6" r:id="rId6"/>
    <sheet name="доп. лит" sheetId="7" r:id="rId7"/>
    <sheet name="электрон" sheetId="8" r:id="rId8"/>
    <sheet name="заключение" sheetId="9" r:id="rId9"/>
  </sheets>
  <definedNames>
    <definedName name="_xlnm.Print_Area" localSheetId="2">'гум,соц-эк'!$A$1:$K$91</definedName>
    <definedName name="_xlnm.Print_Area" localSheetId="6">'доп. лит'!$A$1:$G$33</definedName>
    <definedName name="_xlnm.Print_Area" localSheetId="3">'мат и ест-науч'!$A$1:$K$34</definedName>
    <definedName name="_xlnm.Print_Area" localSheetId="5">'общеобр'!$A$1:$K$184</definedName>
    <definedName name="_xlnm.Print_Area" localSheetId="1">'общий'!$A$1:$G$18</definedName>
    <definedName name="_xlnm.Print_Area" localSheetId="7">'электрон'!$A$1:$H$226</definedName>
  </definedNames>
  <calcPr fullCalcOnLoad="1"/>
</workbook>
</file>

<file path=xl/sharedStrings.xml><?xml version="1.0" encoding="utf-8"?>
<sst xmlns="http://schemas.openxmlformats.org/spreadsheetml/2006/main" count="1039" uniqueCount="792">
  <si>
    <t>Информатика. Базовый курс. : учебник для вузов / под ред. С.В. Симоновича. - СПб. : Питер, 2000.</t>
  </si>
  <si>
    <t>Сергеева И.И. Информатика : учебник для спо / И.И. Сергеева, А.А. Музалевская, Н.В. Тарасова. - М. : ФОРУМ: ИНФРА-М, 2008</t>
  </si>
  <si>
    <t>Ляхович В.Ф. Основы информатики : учебн. пособие для спо / В.Ф. Ляхович, С.О. Крамаров. - 4-е изд. - Ростов н/Д : Феникс, 2004</t>
  </si>
  <si>
    <t>Колмыкова Е.А.  Информатика : учебн. пособие для спо / Е.А. Колмыкова, И.А. Кумскова. - 6-е изд., стереотип. - М. : Академия, 2009</t>
  </si>
  <si>
    <t>Трудовой кодекс Российской Федерации. - М. : ОМЕГА-Л, 2009</t>
  </si>
  <si>
    <t>Конституция Российской Федерации. - Ростов н/Д : Феникс, 2010</t>
  </si>
  <si>
    <t>Гражданский кодекс Российской Федерации. - М. : Эксмо, 2008</t>
  </si>
  <si>
    <t>Кодекс Российской Федерации об административных правонарушениях. - М. : ЮРАЙТ - М, 2002</t>
  </si>
  <si>
    <t>Раздел 3. Обеспечение образовательного процесса официальными, периодическими, справочно-библиографическими изданиями, научной литературой</t>
  </si>
  <si>
    <t>Количество экз., точек доступа</t>
  </si>
  <si>
    <t>Раздел 4. Обеспечение образовательного процесса иными библиотечно-информационными ресурсами и средствами обеспечения образовательного процесса</t>
  </si>
  <si>
    <t>Константинов В.М. Экологические основы природопользования : учебн. пособие для студентов спо / В.М. Константинов, Ю.Б. Челидзе. - М. : Академия, 2001</t>
  </si>
  <si>
    <t>Трушина Т.П. Экологические основы природопользования : учебник для ссузов / Т.П. Трушина. - 2-е изд. - Ростов н/Д : Феникс, 2003</t>
  </si>
  <si>
    <t>Гальперин М.В. Экологические основы природопользования : учебник / М.В. Гальперин. - М. : ФОРУМ: ИНФРА-М, 2002</t>
  </si>
  <si>
    <t>Русский язык без шпаргалок: репетитор. - 1999г. – видеокурс (ВК)</t>
  </si>
  <si>
    <t>Органическая химия. Часть 1: школьный химический эксперимент.- 2001 г.(ВК)</t>
  </si>
  <si>
    <t>Органическая химия. Часть 2: школьный химический эксперимент.- 2001 г. (ВК)</t>
  </si>
  <si>
    <t>Органическая химия. Часть 3: школьный химическуий эксперимент.- 2001 г. (ВК)</t>
  </si>
  <si>
    <t>Органическая химия. Часть 4: школьный химический эксперимент.- 2001 г.(ВК)</t>
  </si>
  <si>
    <t>Органическая химия. Часть 5: школьный химический эксперимент.- 2001 г. (ВК)</t>
  </si>
  <si>
    <t>специальность</t>
  </si>
  <si>
    <t xml:space="preserve">количество студентов </t>
  </si>
  <si>
    <t>курс</t>
  </si>
  <si>
    <t>Год 
издания</t>
  </si>
  <si>
    <t>Раздел 1. Наличие учебной и учебно-методической литературы</t>
  </si>
  <si>
    <t>№ п/п</t>
  </si>
  <si>
    <t>Безопасность жизнедеятельности</t>
  </si>
  <si>
    <t>Профессиональный цикл</t>
  </si>
  <si>
    <t>История</t>
  </si>
  <si>
    <t>Физическая культура</t>
  </si>
  <si>
    <t>Всего по специальности</t>
  </si>
  <si>
    <t>Уровень,ступень образования, вид образовательной программы (основная/дополнительная), направление подготовки, специальность, профессия</t>
  </si>
  <si>
    <t>Объем фонда учебной и учебно-методической литературы</t>
  </si>
  <si>
    <t>количество 
наименований</t>
  </si>
  <si>
    <t>количество 
экземпляров</t>
  </si>
  <si>
    <t>Количество экземпляров литературы на одного обучающегося</t>
  </si>
  <si>
    <t>Раздел 2. Обеспечение образовательного процесса учебной и учебно-методической литературы</t>
  </si>
  <si>
    <t>Наименование дисциплин, входящих в заявленную образовательную программу</t>
  </si>
  <si>
    <t>Заключение по специальности</t>
  </si>
  <si>
    <t>Дисциплина</t>
  </si>
  <si>
    <t>Всего</t>
  </si>
  <si>
    <t>%</t>
  </si>
  <si>
    <t>Коэфф. кн/об.</t>
  </si>
  <si>
    <t>Число обучающихся, воспитанников, одновременно изучающих предмет, дисциплину (модуль)</t>
  </si>
  <si>
    <t>Автор, название, место издания, издательство, год издания учебной литературы, вид и характеристика иных информационных ресурсов</t>
  </si>
  <si>
    <t>Количество экз.</t>
  </si>
  <si>
    <t>Бондарева В.Я. Немецкий язык для технических вузов : учебник для вузов / В.Я. Бондарева, Л.В. Синельщикова, Н.В. Хайрова. - 2-е изд., доп. и перераб. - Ростов н/Д : Феникс, 2009</t>
  </si>
  <si>
    <t>Агабекян И.П. Английский для технических вузов : учебн. пособие для вузов / И.П. Агабекян, П.И. Коваленко. - 11-е изд. - Ростов н/Д : Феникс, 2008</t>
  </si>
  <si>
    <t>Short Stories to Read and Discuss : книга для чтения на англ.языке: учебн. пособие для вузов / под ред. Н.А. Самуэльяна ;  сост. Э.Л. Хавина. - 6-е изд. - М. : Менеджер, 1999</t>
  </si>
  <si>
    <t>Налетов И.З.    Философия : учебник для студентов вузов/ И.З. Налетов. - М.: ИНФРА-М, 2008</t>
  </si>
  <si>
    <t>Невлева И.М.  Философия: учеб.пособие для вузов / И.М. Невлева. - М.: Радио и связь, 2002</t>
  </si>
  <si>
    <t>Философия : учебник / И.Я. Копылов [и др.]. - М.: ИНФРА-М: НГТУ, 2002</t>
  </si>
  <si>
    <t xml:space="preserve">Спиркин А.Г.  Философия : учебник для вузов. - 2-е изд. / А.Г. Спиркин. - М.: Гардарики, 2004. </t>
  </si>
  <si>
    <t>Кириленко Г.Г. Философия. Высшее образоввание : учебное пособие / Г.Г. Кириленко, Е.В. Шевцов. - М.: Эксмо-Пресс, 2003.</t>
  </si>
  <si>
    <t>Канке В.А.  Философия. Исторический и систематический курс : учебник / В.А. Канке. - 4-е изд., перераб и доп. - М.: Логос, 2002.</t>
  </si>
  <si>
    <t>История России : учебник для вузов / Орлов А.С. [и др.]. - М. : Проспект, 2008</t>
  </si>
  <si>
    <t>Пономарев М.В. История стран Европы и Америки в новейшее время : учебник для вузов / М.В. Пономарев. - М. : Проспект, 2010.</t>
  </si>
  <si>
    <t>История России IX-XXI века. От Рюрика до Путина : учебн. пособие для вузов / под ред. Я.А. Перехова. - 2-е изд., перераб. и доп. - М. : МарТ, 2003</t>
  </si>
  <si>
    <t>История России (Россия в мировой цивилизации). Курс лекций : учебное пособие / под ред. А.А. Радугина. - М. : Центр, 2001</t>
  </si>
  <si>
    <t>на 01.04.15</t>
  </si>
  <si>
    <t>Волков О.И. Экономика предприятия: курс лекций: для вузов/ О.И. Волков, В.К. Скляренко. - М: ИНФРА-М, 2011</t>
  </si>
  <si>
    <t>Башмаков М.И. Математика : учебник для нпо и спо / М.И. Башмаков. - 10-е изд., стереотип. - Москва : Академия, 2015</t>
  </si>
  <si>
    <t>Башмаков М.И. Математика : задачник: учебн. пособие для нпо и спо / М.И. Башмаков. - 5-е изд., стереотип. - Москва : Академия, 2014</t>
  </si>
  <si>
    <t>Седых И.Ю. Математика : учебник и практикум для спо / И.Ю. Седых, Ю.Б. Гребенщиков, А.Ю. Шевелев. - Москва : Юрайт, 2016</t>
  </si>
  <si>
    <t>Пехлецкий И.Д. Математика : учебник для спо / И.Д. Пехлецкий. - 11-е изд., перераб. и доп. - Москва : Академия, 2014</t>
  </si>
  <si>
    <t>Семин В.П. История : учебн. пособие для спо / В.П. Семин, Ю.Н. Арзамаскин. - Москва : КноРус, 2015</t>
  </si>
  <si>
    <t>Основы философии : учебник для спо / В.П. Кохановский [и др.]. - 16-е изд., стереотип. - Москва : КноРус, 2016</t>
  </si>
  <si>
    <t>Гуревич П.С.  Основы философии : учебн.пособие для спо / П.С. Гуревич. - 3-е изд., стереотип. - Москва : КноРус, 2015.</t>
  </si>
  <si>
    <t>Ивин А.А.  Основы философии : учебник для спо / А.А. Ивин, И.П. Никитина. - Москва : Юрайт, 2016</t>
  </si>
  <si>
    <t>Кузьменкова Ю.Б. Английский язык : учебник и практикум для спо / Ю.Б. Кузьменкова. - Москва : Юрайт, 2015</t>
  </si>
  <si>
    <t>Левина М.С. Французский язык : учебник и практикум для спо / М.С. Левина, О.Б. Самсонова, В.В. Хараузова. - 2-е изд., перераб. и доп. - Москва : Юрайт, 2016.</t>
  </si>
  <si>
    <t>Миляева Н.Н. Немецкий язык : учебник и практикум для спо / Н.Н. Миляева, Н.В. Кукина ;  под ред. А.Ф. Зиновьевой. - Москва : Юрайт, 2016</t>
  </si>
  <si>
    <t>Агабекян И.П. Английский для технических вузов : учебн. пособие для впо / И.П. Агабекян. - 15-е изд., стереотип. - Ростов-на-Дону : Феникс, 2015.</t>
  </si>
  <si>
    <t>Хрусталева З.А. Метрология, стандартизация и сертификация : практикум: учебн. пособие для спо / З.А. Хрусталева. - 3-е изд., стереотип. - Москва : КноРус, 2016</t>
  </si>
  <si>
    <t>Камянова Т.Г. Deutch. Практический курс немецкого языка : учебник / Т.Г. Камянова. - 9-е изд., исправ. и доп. - Москва : Дом Славянской книги, 2015</t>
  </si>
  <si>
    <t>Кравченко А.П.  Немецкий язык для колледжей : учебн. пособие для спо / А.П. Кравченко. - 3-е изд. - Ростов-на-Дону : Феникс, 2015</t>
  </si>
  <si>
    <t>Основы права : учебник / под ред. С.Я. Казанцева. - М. : Академия, 2009</t>
  </si>
  <si>
    <t>Сычев А.А. Обществознание : учебн. пособие для спо / А.А. Сычев. - 3-е изд., перераб. - Москва : КноРус, 2016</t>
  </si>
  <si>
    <t>Носова С.С. Основы экономики : учебник для спо / С.С. Носова. - 8-е изд., стереотип. - Москва : КноРус, 2015</t>
  </si>
  <si>
    <t>Основы права : учебн. пособие для ссузов / под ред. М.Б. Смоленского. - Москва : КноРус, 2016.</t>
  </si>
  <si>
    <t>Колесников С.И. Общая биология : учебн. пособие для спо / С.И. Колесников. - 5-е изд., стереотип. - Москва : КноРус, 2015</t>
  </si>
  <si>
    <t>Колесников С.И. Экологические основы природопользования: учебное пособ./ С.И. Колесников. - М.: МарТ, 2005</t>
  </si>
  <si>
    <t>Захаров В.Б. Общая биология. 10-11 класс : учебник / В.Б. Захаров, С.Г. Мамонтов, Н.И. Сонин. - 7-е изд., стереотип. - М. : Дрофа, 2004</t>
  </si>
  <si>
    <t>Мамонтов С.Г.  Общая биология : учебник / С.Г. Мамонтов, В.Б. Захаров. - 6-е изд., стереотип. - М. : Высшая школа, 2004</t>
  </si>
  <si>
    <t>Физическая культура студента: учебник для вузов/ под ред. В.И. Ильина. - М., 2003</t>
  </si>
  <si>
    <t>Михайлова Е. Говорите: Мастер-класс телефонного общения. Часть 1.- 1997 г. (ВК)</t>
  </si>
  <si>
    <t>Древс Ю.Г. Информационные системы и процессы. 2006 - CD</t>
  </si>
  <si>
    <t>Информационные технологии для законотворчества. 1999 - CD</t>
  </si>
  <si>
    <t>Константинов В.М. Экологические основы природопользования : учебное пособие для студентов спо / В.М. Константинов, Ю.Б. Челидзе. - 14-е изд., стереотип. - М. : Академия, 2013</t>
  </si>
  <si>
    <t>Антонова Е.С.  Русский язык : учебник для нпо и спо / Е.С. Антонова, Т.М. Воителева. - 4-е изд., стереотип. - М. : Академия, 2013</t>
  </si>
  <si>
    <t>Голицына О.Л. Базы данных : учебн.пособие для спо / О.Л. Голицына, Н.В. Максимов, И.И. Попов. - 2-е изд., исправ. и доп. - М. : ФОРУМ: ИНФРА-М, 2009.</t>
  </si>
  <si>
    <t>Фуфаев Д.Э. Базы данных : учебн. пособие для спо / Д.Э. Фуфаев, Д.Э. Фуфаев. - 5-е изд., стереотип. - М. : Академия, 2009</t>
  </si>
  <si>
    <t>Карпова Т.А. Базы данных: модели, разработка, реализация : учебник / Т.А. Карпова. - СПб. : Питер, 2001</t>
  </si>
  <si>
    <t>История : учебн. пособие для спо / П.С. Самыгин [и др.]. - Москва : ИНФРА-М, 2015</t>
  </si>
  <si>
    <t>Голубев А.П. Английский язык для технических специальностей: учебник для спо технич. спец-тей / А.П. Голубев, А.П. Коржавый, И.Б. Смирнова. - 5-е изд., стереотип. - Москва : Академия, 2014.</t>
  </si>
  <si>
    <t>Лебедев Ю.В. Литература. 10 класс. Ч.2 :учебн. пособие / Ю.В. Лебедев. - 2-е изд. - М. : Просвещение, 1994</t>
  </si>
  <si>
    <t>Лебедев Ю.В. Литература. 10 класс. Ч.2 :учебн. пособие / Ю.В. Лебедев. - М. : Просвещение, 1992</t>
  </si>
  <si>
    <t>Хрестоматия по литературе. Ч.1 / ред.-сост. Л.В. Назаренко. - Ростов н/Д : Изд-во Ростовского ун-та, 1994</t>
  </si>
  <si>
    <t>Русская литература XIХ века. 10 кл. Ч.2 : хрестоматия худож. произведений / сост. В.П. Журавлев. - 6-е изд., доработ. - М. : Просвещение, 2001</t>
  </si>
  <si>
    <t>Русская литература XX века.  Ч.1 : учебник / под ред. В.П. Журавлевой. - 9-е изд. - М. : Просвещение, 2004</t>
  </si>
  <si>
    <t>Русская литература ХХ века.  Ч.1: учебник / под ред. В.П. Журавлева. - 12-е изд. - М. : Просвещение, 2007</t>
  </si>
  <si>
    <t>Русская литература XX века. Часть 2 : учебник / под ред. В.П. Журавлевой. - 11-е изд. - М. : Просвещение, 2006</t>
  </si>
  <si>
    <t>Артемов В.В.  История для профессий и специальностей технического, естественно-научного, социально-экономического профилей. Часть 1 : учебник для нпо и спо / В.В. Артемов, Ю.Н. Лубченков. - 6-е изд., стереотип. - М.: Академия, 2013</t>
  </si>
  <si>
    <t>Артемов В.В.  История для профессий и специальностей технического, естественно-научного, социально-экономического профилей. Часть 2 : учебник для нпо и спо / В.В. Артемов, Ю.Н. Лубченков. - 6-е изд., стереотип. - М.: Академия, 2013</t>
  </si>
  <si>
    <t>Константинов В.М. Общая биология : учебник для спо / В.М. Константинов, А.Г. Резанов, Е.О. Фадеева. - 11-е изд., стереотип. - М. : Академия, 2013</t>
  </si>
  <si>
    <t>Олифер В.Г. Компьютерные сети : принципы, технологии, протоколы: учебник для вузов / В.Г. Олифер, Н.А. Олифер. - 3-е изд. - М. [и др.] : Питер, 2007</t>
  </si>
  <si>
    <t>Бройдо В.Л. Вычислительные системы, сети и телекоммуникации : учеб.пособие для вузов / В.Л. Бройдо. - 2-е изд. - М. [и др.] : Питер, 2006</t>
  </si>
  <si>
    <t xml:space="preserve">Гук М.Аппаратные средства IBM PC : энциклопедия / М. Гук. - 2-е изд. - СПб. : Питер, 2004. - 923 с.  </t>
  </si>
  <si>
    <t>Леонтьев В.П. Новейшая энциклопедия персонального компьютера 2007 : энциклопедия / В.П. Леонтьев. - М. : ОЛМА Медиа Групп, 2007. - 896 с</t>
  </si>
  <si>
    <t>Толковый словарь по вычислительной технике : пер. с англ. - М. : Русская редакция, 1995</t>
  </si>
  <si>
    <t>Першиков В.И.Толковый словарь по информатике : более 10000 терминов / В.И. Першиков, В.М. Савинков. - М. : Финансы и статистика, 1991. - 543 с.</t>
  </si>
  <si>
    <t>Борковский А.Б. Англо-русский словарь по программированию и информатике / А.Б. Борковский. - М. : Русский язык, 1987</t>
  </si>
  <si>
    <t>Алексеев А. AutoCAD 2000: специальный справочник/ А. Алексеев. - СПб.: Питер, 2001. - 688 с.</t>
  </si>
  <si>
    <t>Гладкова Р.А.  Сборник задач и воросов по физике : учебное пособие для СПО / Р.А. Гладкова, Н.И. Кутыловская. - М. : Высшая школа, 1986</t>
  </si>
  <si>
    <t>Правоведение./В.А. Алексеенко и др.- М.: Кнорус, 2008г. -  (CD)</t>
  </si>
  <si>
    <t>Как сделать идеальную фигуру: справочник. - 2000г.  (CD)</t>
  </si>
  <si>
    <t>Физическая культура (лекции ДО)</t>
  </si>
  <si>
    <t>Экономика: учебник / Ред. Л.Е. Басовский. – М., 2004 (CD)</t>
  </si>
  <si>
    <t>Лекции по экономике: курс лекций. – М., 2006 (CD)</t>
  </si>
  <si>
    <t>Основы экономики (лекции ДО)</t>
  </si>
  <si>
    <t>Боревский, Л.Я. Курс математики: справочник. – М, 2000 (CD)</t>
  </si>
  <si>
    <t>Курс математики для школьников и абитуриентов: справочник. – М, 1999  (CD)</t>
  </si>
  <si>
    <t>Экологические основы природопользования (ДО)</t>
  </si>
  <si>
    <t>Занимательная экология: обучающая про-грамма. – 2006г. -  CD</t>
  </si>
  <si>
    <t>Экологическая культура и информация в интересах устойчивого развития: аудио и видео материалы.2005г. -  CD</t>
  </si>
  <si>
    <t>Экологическая культура и информация в интересах устойчивого развития: текстовые материалы. – 2005г. -  CD</t>
  </si>
  <si>
    <t>Глобальная экология. Часть 1.- видеофильм (ВК)</t>
  </si>
  <si>
    <t>Глобальная экология. Часть 2. – видео-фильм (ВК)</t>
  </si>
  <si>
    <t>Глобальная экология. Часть 3. – видео-фильм (ВК)</t>
  </si>
  <si>
    <t>Жить или не жить: учебный фильм.- видео-фильм (ВК)</t>
  </si>
  <si>
    <t>Экология. Нетрадиционная энергетика: учебные видеофильмы. (ВК)</t>
  </si>
  <si>
    <t>Российский комплекс программ T-FLEX CAD/CAM/CAE/PD, 2004г. – CD</t>
  </si>
  <si>
    <t>CorelDRAW 10 для начинающих. 2002г. - CD</t>
  </si>
  <si>
    <t>CorelDRAW 7.0. Руководство пользователя. - CD</t>
  </si>
  <si>
    <t>CorelDRAW 9.0, Практический курс. - CD</t>
  </si>
  <si>
    <t>Photoshop 5.0 для начинающих. 1999г. - видеокурс. (ВК)</t>
  </si>
  <si>
    <t>3D Studio Max 4 для начинающих. 2001г. - CD</t>
  </si>
  <si>
    <t>Интерактивный курс Corel DRAW X3. 2006г. - CD</t>
  </si>
  <si>
    <t>Интерактивный курс Adobe Photoshop CS2. 2006г. - CD</t>
  </si>
  <si>
    <t>Сам себе репетитор-3: справочник. 1997г. - CD</t>
  </si>
  <si>
    <t>Обучение 3D Studio Max 4. 2000г. - CD</t>
  </si>
  <si>
    <t>Обучающая система по Corel DRAW 8.0. 1998г. - CD</t>
  </si>
  <si>
    <t>Photoshop 5.0: практический курс. 2001г. - CD</t>
  </si>
  <si>
    <t>Page Maker 6.5: практический курс. 2001г. - CD</t>
  </si>
  <si>
    <t>Большая электронная детская энциклопедия Том 5: Технологии и производство. 2003г. CD</t>
  </si>
  <si>
    <t>Безопасность жизнедеятельности (лекции ДО)</t>
  </si>
  <si>
    <t>Оказание первой медицинской помощи на производстве: [Приёмы первой медицинской помощи, используемые в различных ситуациях].- М., 2000 (ВК)</t>
  </si>
  <si>
    <t>Чрезвычайные ситуации. – М., 1999. (ВК)</t>
  </si>
  <si>
    <t>Первая медицинская помощь: [Фильмы об оказании первой медицинской помощи при бытовых травмах: ожогах, переломах, кровотечениях, о спасении на водах]. – М., 2000 (ВК)</t>
  </si>
  <si>
    <t>Общеобразовательный цикл</t>
  </si>
  <si>
    <t>Основы философии</t>
  </si>
  <si>
    <t>Математика</t>
  </si>
  <si>
    <t>Экологические основы природопользования</t>
  </si>
  <si>
    <t>Литература</t>
  </si>
  <si>
    <t>Русский язык</t>
  </si>
  <si>
    <t>Обществознание(Включая экономику и право)</t>
  </si>
  <si>
    <t>Химия</t>
  </si>
  <si>
    <t>Биология</t>
  </si>
  <si>
    <t>ОБЖ</t>
  </si>
  <si>
    <t>Физика</t>
  </si>
  <si>
    <t>Информатика и ИКТ</t>
  </si>
  <si>
    <t>Инженерная графика</t>
  </si>
  <si>
    <t>Метрология, стандартизация и сертификация</t>
  </si>
  <si>
    <t>Общепрофессиональные дисциплины</t>
  </si>
  <si>
    <t>Правовое обеспечение профессиональной деятельности</t>
  </si>
  <si>
    <t>Охрана труда</t>
  </si>
  <si>
    <t>Общий гуманитарный и социально-экономический цикл</t>
  </si>
  <si>
    <t>Математический и общий естественнонаучный цикл</t>
  </si>
  <si>
    <t>Иностранный язык</t>
  </si>
  <si>
    <t>ПРОФЕССОР ХИГГИНС, Английский без акцента! М., 1997г.  (CD)</t>
  </si>
  <si>
    <t>Общая биология. Цитология: видеоиллюстрации.- 2003 г. (ВК)</t>
  </si>
  <si>
    <t>Общая биология. Основы селекции: видеоиллюстрации.- 2003 (ВК)</t>
  </si>
  <si>
    <t>Общая биология. антропогенез: видеоиллюстрации.- 2002 (ВК)</t>
  </si>
  <si>
    <t>Основы информатики.- 2001 г. (CD)</t>
  </si>
  <si>
    <t>Основы компьютерной грамотности, вып 1. (CD)</t>
  </si>
  <si>
    <t>Школьный курс информатики.- 1999г. (CD)</t>
  </si>
  <si>
    <t>Энциклопедия персонального компьютера Кирилла и Мефодия. - 1996г. (CD)</t>
  </si>
  <si>
    <t>Компьютер с нуля:  видеокурс.- 1996г. (ВК)</t>
  </si>
  <si>
    <t>Персональный компьютер для начинающих: видеокурс. Часть 2.- 1997г. (ВК)</t>
  </si>
  <si>
    <t>Альмонах по охране труда.- (ВК)</t>
  </si>
  <si>
    <t>Аргументы и факты: газета. - 2010, 2011</t>
  </si>
  <si>
    <t>Комсомольская правда: газета. - 2010, 2014,2015</t>
  </si>
  <si>
    <t>Рабочий путь: газета. - 2010, 2011,2015</t>
  </si>
  <si>
    <t>Доля изданий, изданных за последние 5 лет, от общего количества экземпляров</t>
  </si>
  <si>
    <t>Голицына О.Л. Основы алгоритмизации и программирования : учебн. пособие для спо / О.Л. Голицына, И.И. Попов. - 3-е изд., исправ. и доп. - М. : ФОРУМ, 2008.</t>
  </si>
  <si>
    <t>Микрюков В.Ю. Алгоритмизация и программирование : учеб.пособие / В.Ю. Микрюков. - Ростов н/Д : Феникс, 2007</t>
  </si>
  <si>
    <t>Шишмарев В.Ю. Метрология, стандартизация, сертификация и техническое регулирование : учебник / В.Ю. Шишмарев. - 5-е изд., стереотип. - Москва : Академия, 2015</t>
  </si>
  <si>
    <t>Всемирная история : учебник для вузов / под ред. Г.Б. Поляка, А.Н. Марковой. - М. : ЮНИТИ-ДАНА, 2001</t>
  </si>
  <si>
    <t>Зуев М.Н. История России : учебник для вузов / М.Н. Зуев. - М. : ПРИОР, 2000</t>
  </si>
  <si>
    <t>История Отечества: учебн. Пособие лдя вузов / авт.-сост. И.Н. Кузнецов. - 2-е изд. - М.; Минск : Изд-во деловой и учебн. лит-ры: Амалфея, 2004</t>
  </si>
  <si>
    <t>Итого</t>
  </si>
  <si>
    <t>Безопасность жизнедеятельности : учеб.пособие для вузов / Э.А. Арустамов [и др.]. - 2-е изд., перераб. - М.: Дашков и К, 2007</t>
  </si>
  <si>
    <t>Безопасность жизнедеятельности : учебник для вузов / Л.А. Михайлов [и др.]; под ред. Л.А. Михайлова. - 2-е изд. - М. [и др.]: Питер, 2008</t>
  </si>
  <si>
    <t>Маринченко А.В. Безопасность жизнедеятельности : учебн. пособие для вузов / А.В. Маринченко. - 3-е изд., доп. и перераб. - М.: Дашков и К, 2010</t>
  </si>
  <si>
    <t>Безопасность жизнедеятельности : учебник для вузов / Э.А. Арустамов [и др.];  под ред. Э.А. Арустамова. - М. : Дашков и К, 2000.</t>
  </si>
  <si>
    <t>Хван Т.А. Безопасность жизнедеятельности : учебн. пособие для вузов / Т.А. Хван, П.А. Хван. - Ростов н/Д.: Феникс, 2001</t>
  </si>
  <si>
    <t>Русак О.Н. Безопасность жизнедеятельности : учебн. пособие для вузов / О.Н. Русак, К.Р. Малаян, Н.Г. Занько. - 4-е изд., стереотип. - СПб.: Лань, 2001</t>
  </si>
  <si>
    <t>Козлов М.Г. Метрология и стандартизация : учебн. пособие для вузов / М.Г. Козлов. - М.; СПб. : Петербургский ун-т печати, 2001</t>
  </si>
  <si>
    <t>Радкевич Я.М. Метрология, стандартизация и сертификация : учебник для вузов / Я.М. Радкевич, А.Г. Схиртладзе, Б.И. Лактионов. - М. : Высшая школа, 2004</t>
  </si>
  <si>
    <t>Сергеев А.Г. Метрология : учебное пособие для вузов / В.В. Крохин, В.В. Крохин. - М. : Логос, 2000.</t>
  </si>
  <si>
    <t>Лифиц И.М. Стандартизация, метрология и сертификация : учебник для вузов / И.М. Лифиц. - 7-е изд., перераб и доп. - М. : Юрайт, 2007</t>
  </si>
  <si>
    <t>Крылова Г.Д. Основы стандартизации , сертификации, метрологии : учебник для вузов / Г.Д. Крылова. - 3-е, перераб. и доп. - М. : ЮНИТИ-ДАНА, 2003</t>
  </si>
  <si>
    <t xml:space="preserve">Наименование </t>
  </si>
  <si>
    <t>Количество названий</t>
  </si>
  <si>
    <t>Количество экз</t>
  </si>
  <si>
    <t xml:space="preserve">Автор, название, место издания, издательство, год издания </t>
  </si>
  <si>
    <t>Число обучающихся</t>
  </si>
  <si>
    <t>Коэффициент</t>
  </si>
  <si>
    <t>Официальные издания: сборники законодательных актов, нормативных правовых актов и кодексов Российской Федерации (отдельно изданные, продолжающиеся и периодические)</t>
  </si>
  <si>
    <t>Периодические издания:</t>
  </si>
  <si>
    <t>массовые центральные и местные общественно-политические издания</t>
  </si>
  <si>
    <t>отраслевые периодические издания по каждому профилю подготовки кадров</t>
  </si>
  <si>
    <t>Справочно-библиографическая литература:</t>
  </si>
  <si>
    <t>Количество 
наимен.</t>
  </si>
  <si>
    <t>Количество учебников за 5 лет</t>
  </si>
  <si>
    <t>а) энциклопедии, энциклопедические словари (по профилю поготовки кадров)</t>
  </si>
  <si>
    <t>б) отраслевые словари и справочники (по профилю подготовки кадров)</t>
  </si>
  <si>
    <t>Уровень, ступень образования, вид образовательной программы (основная/дополнительная), направление подготовки, специальность, профессия, наименование предмета, дисциплины (модуля) в соответствии с учебным планом</t>
  </si>
  <si>
    <t>Наименование и краткая характеристика библиотечно-информационных ресурсов и средств обеспечения образовательного процесса, в  том числе электронных образовательных ресурсов (электронных изданий и информационных баз данных)</t>
  </si>
  <si>
    <t>Bundestag magazin. – М, 1998 (CD)</t>
  </si>
  <si>
    <t>Deutsch Gold: Курс немецкого языка. – М., 2003 (CD)</t>
  </si>
  <si>
    <t>Deutsch Platinum De Luxe. – М., 1998 (CD)</t>
  </si>
  <si>
    <t>English Gold: Курс английского языка + немецкий словарь. (CD) – М., 2001</t>
  </si>
  <si>
    <t>Learn to speak english, учимся говорить по-английски . 1995г.  (CD)</t>
  </si>
  <si>
    <t>Лебедев Ю.В. Литература. 10 класс. Ч.1:учебн. пособие / Ю.В. Лебедев. - М. : Просвещение, 2002</t>
  </si>
  <si>
    <t>Башмаков М.И. Математика : учебник для нпо и спо / М.И. Башмаков. - 9-е изд., стереотип. - Москва : Академия, 2014</t>
  </si>
  <si>
    <t>Метрология, стандартизация и сертификация /  под ред. А.С. Сигова. - 3-е изд. - Москва : ФОРУМ, 2014</t>
  </si>
  <si>
    <t>Шишмарев В.Ю. Метрология, стандартизация, сертификация и техническое регулирование : учебник для спо/ В.Ю. Шишмарев. - 4-е изд., стереотип. - Москва : Академия, 2014</t>
  </si>
  <si>
    <t>Каменский А.А. Биология. Общая биология: учебник / А.А. Каменский, Е.А. Криксунов, В.В. Пасечник. - 7-е изд., стереотип. - Москва : Дрофа, 2011.</t>
  </si>
  <si>
    <t>Немецкий язык: лингафонный курс. – М., 2001 (CD)</t>
  </si>
  <si>
    <t>ИТОГО</t>
  </si>
  <si>
    <t>Немецкий: полный курс. – М., 2003 (CD)</t>
  </si>
  <si>
    <t>Скоростное изучение немецкого языка: Экспресс-метод Илоны Давыдовой. – М., 2003 (CD)</t>
  </si>
  <si>
    <t>Словари POLYGLOSSUM Deutsch-Russisch-Deutsch (около 800000 терминов). – М., 1996 (CD)</t>
  </si>
  <si>
    <t>Учите немецкий. – М., 1999 (CD)</t>
  </si>
  <si>
    <t>Alles gute! Часть 1 (немецкий язык). - М., 1990г. (ВК)</t>
  </si>
  <si>
    <t>Alles gute!  Часть 2 (немецкий язык). – М., 1990г (ВК)</t>
  </si>
  <si>
    <t>Die weiBen Nachte in St' Peterburg (немецкий язык). - М., 1999г. (ВК)</t>
  </si>
  <si>
    <t>Eine Entdeckung von Moskau (немецкий язык). – М., 1999 (ВК)</t>
  </si>
  <si>
    <t>English through the BEATLES. Ч. 1 (английский язык). – М., 1996г. (ВК)</t>
  </si>
  <si>
    <t>English through the BEATLES. Ч. 2 (английский язык). – М., 1996г. (ВК)</t>
  </si>
  <si>
    <t>Ghost (английский язык). – М., 2000 (ВК)</t>
  </si>
  <si>
    <t>Hagen. Ein Stadtportrat (немецкий язык). – М., 1998г.  (ВК)</t>
  </si>
  <si>
    <t xml:space="preserve">Hello, English! (английский язык). – М., 1998г. (ВК) </t>
  </si>
  <si>
    <t>Muzzy (английский язык). – М., 1996  (ВК)</t>
  </si>
  <si>
    <t>New York (немецкий язык). – М., 1996г. (ВК)</t>
  </si>
  <si>
    <t xml:space="preserve">Paris (немецкий язык). – М., 1995 (ВК) </t>
  </si>
  <si>
    <t>Качурин М.Г.  Русская литература: учебник / М.Г. Качурин. - 2-е изд. - М. : Просвещение, 1998</t>
  </si>
  <si>
    <t>Завьялова В.М. Практический курс немецкого языка (для начинающих)/ В.М. Завьялова, Л.В. Ильина. - М.: ЧеРо, 1999</t>
  </si>
  <si>
    <t>Дмитриева В.Ф. Физика : учебник для спо / В.Ф. Дмитриева. - 15-е изд., стереотип. - М. : Академия, 2011</t>
  </si>
  <si>
    <t>Литература : учебник для нпо и спо /; под ред. Г.А. Обернихиной. - 12-е изд., стереотип. - М.: Академия, 2013</t>
  </si>
  <si>
    <t xml:space="preserve"> Литература : практикум: учебн. пособие для нпо и спо / под ред. Г.А. Обернихиной. - 3-е изд., стереотип. - М. : Академия, 2013</t>
  </si>
  <si>
    <t>Буганов В.И. История России : конец XVII-XIX век: учебник / В.И. Буганов, П.Н. Зырянов, А.Н. Сахаров ;  под ред. А.Н. Сахарова. - 12-е изд., перераб. и доп. - М. : Просвещение, 2006</t>
  </si>
  <si>
    <t>Буганов В.И. История России : конец XVII-XIX век: учебник  / В.И. Буганов, П.Н. Зырянов ;  под ред. А.Н. Сахарова. - 7-е изд. - М. : Просвещение, 2001</t>
  </si>
  <si>
    <t>Сахаров А.Н. История России с древнейших времен до конца ХVII века: учебник / А.Н. Сахаров, В.И. Буганов;  под ред. А.Н. Сахарова. - 6-е изд. - М.: Просвещение, 2000</t>
  </si>
  <si>
    <t>Дмитренко В.П. История отечества ХХ век :учеб. пособие / В.П. Дмитренко, В.Л. Есаков, В.А. Шестаков. - 2-е изд. - М. : Дрофа, 1998</t>
  </si>
  <si>
    <t>Обществознание : пособие / под ред. В.В. Барабанова. - СПб. : Союз, 2001</t>
  </si>
  <si>
    <t>Боровик В.С. Обществознание : учебник / В.С. Боровик, С.С. Боровик. - М. : Академия, 2006</t>
  </si>
  <si>
    <t>Современная экономика: лекционный курс : учебное пособие / под ред. О.Ю. Мамедова. - 5-е изд. - Ростов н/Д : Феникс, 2003</t>
  </si>
  <si>
    <t>Носова С.С.  Основы экономики : учебник для спо / С.С. Носова. - 4-е изд., стереотип. - М. : КноРус, 2009</t>
  </si>
  <si>
    <t>Экономика: учебник / под ред. Ю.Ф. Симионова. - Ростов н/Д: Феникс, 2007</t>
  </si>
  <si>
    <t>Омельченко В.П. Математика : учебн. пособие для спо / В.П. Омельченко, Э.В. Курбатова. - 8-е изд., стереотип. - Ростов-на-Дону : Феникс, 2013</t>
  </si>
  <si>
    <t>Габриелян О.С.  Химия : учебник для спо / О.С. Габриелян, И.Г. Остроумов. - 11-е изд., стереотип. - М. : Академия, 2013</t>
  </si>
  <si>
    <t>Кашанина Т.В. Основы российского права : учебник для вузов / Т.В. Кашанина, А.В. Кашанин. - 2-е изд., измен. и доп. - М. : НОРМА: ИНФРА-М, 2000</t>
  </si>
  <si>
    <t>Ерохин Ю.М. Химия : учебник / Ю.М. Ерохин. - 4-е изд., стереотип. - М. : Академия, 2004</t>
  </si>
  <si>
    <t>Химия: учебник / О.С. Габриелян [и др.]. - 7-е изд., стереотип. - М. : Дрофа, 2006</t>
  </si>
  <si>
    <t>Габриелян О.С.  Химия : учебник / О.С. Габриелян, Г.Г. Лысова. - 6-е изд., стереотип. - М. : Дрофа, 2006</t>
  </si>
  <si>
    <t>Хомченко И.Г.  Общая химия : учебник / И.Г. Хомченко. - 2-е изд., исправ. и доп. - М. : Новая волна, 2008</t>
  </si>
  <si>
    <t>Хомченко И.Г. Общая химия : учебник / И.Г. Хомченко. - М. : Новая волна, 2002</t>
  </si>
  <si>
    <t>Партыка Т.Л. Операционные системы, среды и оболочки : учебное пособие / Т.Л. Партыка, И.И. Попов. - М. : ФОРУМ: ИНФРА-М, 2006.</t>
  </si>
  <si>
    <t>Горелов А.А. Основы философии : учебн. пособие для спо / А.А. Горелов. - 14-е изд., стереотип. - М.: Академия, 2013</t>
  </si>
  <si>
    <t>Инструментальные средства разработки компьютерных систем и комплексов</t>
  </si>
  <si>
    <t>Компьютерные и телекоммуникационные сети</t>
  </si>
  <si>
    <t>Технические методы и средства защиты информации</t>
  </si>
  <si>
    <t>Программно-аппаратные средства защиты информации</t>
  </si>
  <si>
    <t>Организация и реализация профессиональной деятельности оператора ЭВМ и вычислительных машин</t>
  </si>
  <si>
    <t>Основы администрирования компьютерных сетей</t>
  </si>
  <si>
    <t>Гольцова Н.Г. Русский язык: учебник / Н.Г. Гольцова, И.В. Шамшин, М.А. Мищерина. - 8-е изд. - М. : Русское слово, 2011</t>
  </si>
  <si>
    <t>Власенков А.И. Русский язык. Грамматика. Текст.Стили речи. : учебник / А.И. Власенков, Л.М. Рыбченкова. - 13-е изд. - М. : Просвещение, 2007</t>
  </si>
  <si>
    <t>Греков В.Ф.  Пособие для занятий по русскому языку в старших классах / В.Ф. Греков, С.Е. Крючков, Л.А. Чешко. - 47 изд. - М. : Просвещение, 2007</t>
  </si>
  <si>
    <t>Розенталь Д.Э.  Русский язык : учебн. пособие / Д.Э. Розенталь. - 6-е изд., стереотип. - М. : Дрофа, 2002</t>
  </si>
  <si>
    <t>Проектирование цифровых устройств</t>
  </si>
  <si>
    <t>Нормативно-техническая документация в области информационных технологий</t>
  </si>
  <si>
    <t>Микропроцессорные системы</t>
  </si>
  <si>
    <t>Программирование микропроцессорных систем</t>
  </si>
  <si>
    <t>Важенин А.Г.  Практикум по обществознанию : учебн. пособие для спо / А.Г. Важенин. - 10-е изд., стереотип. - Москва : Академия, 2014</t>
  </si>
  <si>
    <t>Антонова Е.С. Русский язык : учебник для нпо и спо / Е.С. Антонова, Т.М. Воителева. - 6-е изд., стереотип. - Москва : Академия, 2014</t>
  </si>
  <si>
    <t>Константинов В.М.  Общая биология : учебник / В.М. Константинов, А.Г. Резанов, Е.О. Фадеева. - М. : Академия, 2003</t>
  </si>
  <si>
    <t>Важенин А.Г. Обществознание : учебн. пособие для спо / А.Г. Важенин. - 12-е изд., стереотип. - М. : Академия, 2013</t>
  </si>
  <si>
    <t>Григорьев В.П. Элементы высшей математики : учебник для спо / В.П. Григорьев, Ю.А. Дубинский. - 3-е изд., стереотип. - М. : Академия, 2007</t>
  </si>
  <si>
    <t>Григорьев В.П. Элементы высшей математики : учебник для спо / В.П. Григорьев, Ю.А. Дубинский. - 9-е изд., стереотип. - М. : Академия, 2013</t>
  </si>
  <si>
    <t>Артемов В.В. История отечества с древнейших времен до наших дней : учебник для спо / В.В. Артемов, Ю.Н. Лубченков. - 6-е изд., доп. - М. : Академия, 2003</t>
  </si>
  <si>
    <t>История : учебн. пособие для ссузов / ред.: П.С. Самыгин [и др.]. - 6-е изд. - Ростов н/Д : Феникс, 2006</t>
  </si>
  <si>
    <t>История Отечества. ХХ-начало ХХI века : учебник / Н.В. Загладин [и др.]. - 3-е изд. - М. : Русское слово, 2005</t>
  </si>
  <si>
    <t>Загладин Н.В. История России и мира в XX-начале ХХI века: учебник / Н.В. Загладин, Н.А. Симония. - 6-е изд., исправ. - М. : Русское слово, 2007</t>
  </si>
  <si>
    <t>Загладин Н.В. История России и мира в XX-начале ХХI века: учебник / Н.В. Загладин, Н.А. Симония. - 4-е изд. - М. : Русское слово, 2005</t>
  </si>
  <si>
    <t>Буганов В.И. История России : конец XVII-XIX век: учебник / В.И. Буганов, П.Н. Зырянов; под ред. А.Н. Сахарова. - 8-е изд., перераб. и доп. - М.: Просвещение, 2002</t>
  </si>
  <si>
    <t>Кошевая И.П. Метрология, стандартизация, сертификация : учебник для спо / И.П. Кошевая, А.А. Канке. - Москва : ФОРУМ: ИНФРА-М, 2013</t>
  </si>
  <si>
    <t>Сафронов Н.А. Экономика организации (предприятия) : учебник для спо по финансово-экономич. спец-тям / Н.А. Сафронов. - 2-е изд., с изм. - Москва : Магистр: ИНФРА-М, 2014</t>
  </si>
  <si>
    <t>Румынина В.В.  Основы права : учебник для спо / В.В. Румынина. - 3-е изд., перераб. и доп. - М. : ФОРУМ, 2009</t>
  </si>
  <si>
    <t>Колмыкова Е.А.   Информатика : учебн. пособие для спо / Е.А. Колмыкова, И.А. Кумскова. - 12-е изд., стереотип. - М. : Академия, 2014</t>
  </si>
  <si>
    <t>Агабекян И.П. Английский язык : учебник для спо / И.П. Агабекян. - 24-е изд., стереотип. - Ростов-на-Дону : Феникс, 2014</t>
  </si>
  <si>
    <t>Голубев А.П.  Английский язык для технических специальностей: учебник спо для технич. спец-тей / А.П. Голубев, А.П. Коржавый, И.Б. Смирнова. - 3-е изд., стереотип. - М.: Академия, 2013</t>
  </si>
  <si>
    <t>Бишаева А.А. Физическая культура : учебник для нпо и спо / А.А. Бишаева. - 6-е изд., стереотип. - М. : Академия, 2013</t>
  </si>
  <si>
    <t>Ястребов Г.С. Безопасность жизнедеятельности и медицина катастроф : учебн. пособие для спо / Г.С. Ястребов. - 9-е изд. - Ростов-на-Дону : Феникс, 2014</t>
  </si>
  <si>
    <t>Гайдамакин Н.А.Автоматизированные информационные системы, базы и банки данных : вводный курс: учебн. пособие для вузов / Н.А. Гайдамакин. - М. : Гелиос АРВ, 2002.</t>
  </si>
  <si>
    <t>Хомоненко А.Д.Базы данных : учебник для вузов / А.Д. Хомоненко, В.М. Цыганков, М.Г. Мальцев ;  под ред.  А.Д. Хомоненко. - 6-е изд. - М.; СПб. : Бином-пресс; КОРОНА-Век, 2007.</t>
  </si>
  <si>
    <t>Глушаков С.В.Базы данных : учебн.курс для вузов / С.В. Глушаков, Д.В. Ломотько. - Ростов н/Д : Феникс, 2000.</t>
  </si>
  <si>
    <t>Агальцов В.П. Базы данных : учебн.пособие для вузов / В.П. Агальцов. - М. : Мир, 2002</t>
  </si>
  <si>
    <t>Кузин А.В.Базы данных : учебн. пособие для вузов / А.В. Кузин, С.В. Левонисова. - 3-е изд., стереотип. - М. : Академия, 2008.</t>
  </si>
  <si>
    <t>Информатика : практикум по технологии работы на компьютере: для студентов вузов / под ред. Н.В. Макаровой. - 3-е изд., перераб. и доп. - М. : Финансы и статистика, 2003</t>
  </si>
  <si>
    <t>Могилев А.В. Информатика : учебн. пособие для вузов / А.В. Могилев, Н.И. Пак, Е.К. Хеннер. - 3-е изд., перераб. и доп. - М. : Академия, 2004</t>
  </si>
  <si>
    <t>Веретенникова Е.Г. Информатика : учебн.пособие для вузов / Е.Г. Веретенникова, С.М. Патрушина, Н.Г. Савельева. - Ростов н/Д : МарТ, 2002</t>
  </si>
  <si>
    <t>Степанов А.Н. Информатика : учеб.пособие для вузов / А.Н. Степанов. - 5-е изд. - М. [и др.] : Питер, 2007</t>
  </si>
  <si>
    <t>Гаврилов М.В. Информатика и информационные технологии: учебник для вузов/ М.В. Гаврилов. - М.: Гардарики, 2007</t>
  </si>
  <si>
    <t>Келим Ю.М. Вычислительная техника : учеб.пособие для спо / Ю.М. Келим. - 5-е изд., стереотип. - М. : Академия, 2009.</t>
  </si>
  <si>
    <t xml:space="preserve">Спиркин А.Г.  Философия: учебник для вузов / А.Г. Спиркин. - М.: Гардарики, 2002. </t>
  </si>
  <si>
    <t>Радугин А.А. Философия : курс лекций / А.А. Радугин. - 2-е изд., перераб. и доп. - М. : Центр, 2001</t>
  </si>
  <si>
    <t>Философия : учебник / под ред.  В.Н. Лавриненко, В.П. Ратникова. - М. : ЮНИТИ, 2000</t>
  </si>
  <si>
    <t>Алексеев П.В. Философия : учебник / П.В. Алексеев. - 2-е изд., перераб. и доп. - М. : Проспект, 1998</t>
  </si>
  <si>
    <t>Канке В.А. Основы философии : учебник / В.А. Канке. - М. : Логос, 2000</t>
  </si>
  <si>
    <t>Горбачев В.Г. Основы философии: курс лекций/ В.Г. Горбачев. - Брянск: Курсив, 2000</t>
  </si>
  <si>
    <t>Рогов Е.И.  Психология общения / Е.И. Рогов. - М. : ВЛАДОС, 2001</t>
  </si>
  <si>
    <t>Горянина В.А. Психология общения : учебн. пособие для вузов / В.А. Горянина. - М. : Академия, 2002</t>
  </si>
  <si>
    <t>Леонтьев А.А. Психология общения : учеб.пособие для вузов / А.А. Леонтьев. - М. : Смысл: Академия, 2007</t>
  </si>
  <si>
    <t>Физическая культура: учеб.пособие/ Н.В. Решетников [и др.]. - 5-е изд., исправл. и доп. - М. : Академия, 2006</t>
  </si>
  <si>
    <t>Зайцев И.Л. Элементы высшей математики для техникумов : учебник / И.Л. Зайцев. - 13-е изд.,стереотип. - М. : Наука, 1974.</t>
  </si>
  <si>
    <t>Кремер Н.Ш. Теория вероятностей и математическая статистика : учебн. пособие для вузов / Н.Ш. Кремер. - 2-е изд., перераб. и доп. - М. : ЮНИТИ, 2004</t>
  </si>
  <si>
    <t>Пугачев В.С. Теория вероятностей и математическая статистика : учебник для вузов / В.С. Пугачев. - 2-е изд., испр. и доп. - М. : Физматлит, 2002</t>
  </si>
  <si>
    <t>Колемаев В.А. Теория вероятностей и математическая статистика : учебник для вузов / В.А. Колемаев. - М. : ИПБ-БИНФА, 2001</t>
  </si>
  <si>
    <t>Кочетков Е.С. Теория вероятностей и математическая статистика : учебник для ссузов / Е.С. Кочетков, С.О. Смерчинская, В.В. Соколов. - М. : ФОРУМ: ИНФРА-М, 2003.</t>
  </si>
  <si>
    <t>Гмурман В.Е. Теория вероятностей и математическая статистика :учебн. пособие для вузов / В.Е. Гмурман. - 7-е изд. - М. : Высшая школа, 2001</t>
  </si>
  <si>
    <t>Кремер Н.Ш. Теория вероятностей и математическая статистика : учебн. пособие для вузов / Н.Ш. Кремер. - М. : ЮНИТИ, 2000</t>
  </si>
  <si>
    <t>Российская газета: газета. - 2010, 2011, 2012, 2013, 2014, 2015</t>
  </si>
  <si>
    <t>Смоленская газета: газета. - 2010, 2011, 2012, 2013,2014,2015</t>
  </si>
  <si>
    <t>Смоленские новости: газета. - 2010, 2011</t>
  </si>
  <si>
    <t>Открытые системы. СУБД: журнал (2011/5,2012/10,2013/10,2014/10,2015/?)</t>
  </si>
  <si>
    <t>Системный администратор (2014/5)</t>
  </si>
  <si>
    <t>Информатика и ее применение (2014/2)</t>
  </si>
  <si>
    <t>Коноваленко М.Ю. Психология общения : учебник для спо / М.Ю. Коноваленко, В.А. Коноваленко. - Москва : Юрайт, 2016</t>
  </si>
  <si>
    <t xml:space="preserve">Бройдо В.Л. Вычислительные системы, сети и телекоммуникации : учебник для вузов / В.Л. Бройдо. - СПб. : Питер, 2002. </t>
  </si>
  <si>
    <t xml:space="preserve">Бройдо В.Л. Вычислительные системы, сети и телекоммуникации : учеб.пособие для вузов / В.Л. Бройдо. - 2-е изд. - М. [и др.] : Питер, 2006. </t>
  </si>
  <si>
    <t>Олифер В.Г. Сетевые операционые системы : учебн. пособие для вузов / В.Г. Олифер, Н.А. Олифер. - СПб. : Питер, 2006.</t>
  </si>
  <si>
    <t>Аляев Ю.А. Алгоритмизация и языки программирования Pascal, C++, Visual Basic : учебн.пособие / Ю.А. Аляев, О.А. Козлов. - М. : Финансы и статистика, 2002</t>
  </si>
  <si>
    <t>Евсеев Ю.И. Физическая культура : учебн. пособие для вузов/ Ю.И. Евсеев. - Ростов н/Д : Феникс, 2002</t>
  </si>
  <si>
    <t>Дубровский В.И. Лечебная физическая культура (кинезотерапия) : учебник для вузов / В.И. Дубровский. - М. : ВЛАДОС, 1999</t>
  </si>
  <si>
    <t>Физическая культура : учеб.пособие / Н.В. Решетников [и др.]. - 5-е изд., исправл. и доп. - М. : Академия, 2006</t>
  </si>
  <si>
    <t>Коробейников Н.К. Физическое воспитание : учебное пособие / Н.К. Коробейников, А.А. Михеев, И.Г. Николенко. - М. : Высшая школа, 1984</t>
  </si>
  <si>
    <t>Бароненко В.А. Здоровье и физическая культура студента : учебн. пособие / В.А. Бароненко, Л.А. Рапопорт. - М. : Альфа-М, 2003</t>
  </si>
  <si>
    <t>Безопасность жизнедеятельности : учебник для спо /под ред. С.В. Белова. - М. : Высшая школа, 2000</t>
  </si>
  <si>
    <t>Безопасность жизнедеятельности : учебник для спо /  под ред. С.В. Белова. - 5-е изд., исправ. и доп. - М. : Высшая школа, 2006</t>
  </si>
  <si>
    <t>Безопасность жизнедеятельности : учебн. пособие для спо / А.Т. Смирнов [и др.]. - М. : Дрофа, 2005</t>
  </si>
  <si>
    <t>Бондин В.И. Безопасность жизнедеятельности : учебн. пособие для ссузов / В.И. Бондин, Ю.Г. Семехин. - М. : ИНФРА-М: Академцентр, 2010</t>
  </si>
  <si>
    <t>Богомолов Н.В. Математика : учебник / Н.В. Богомолов, П.И. Самойленко. - М. : Дрофа, 2005</t>
  </si>
  <si>
    <t>Пехлецкий И.Д. Математика : учебник / И.Д. Пехлецкий. - 2-е изд., стереотип. - М. : Академия, 2002.</t>
  </si>
  <si>
    <t>Филимонова Е.В. Математика : учебн. пособие для ссузов / Е.В. Филимонова. - 4-е изд., доп. и перераб. - Ростов н/Д : Феникс, 2008</t>
  </si>
  <si>
    <t>Омельченко В.П.  Математика : учебн. пособие для спо / В.П. Омельченко, Э.В. Курбатова. - 3-е изд., исправ. - Ростов н/Д : Феникс, 2008</t>
  </si>
  <si>
    <t>Microsoft Encarta, encyclopedia. – М., 1996г. (CD)</t>
  </si>
  <si>
    <t>Test Of English as Foreign Language (TOEFL)  (CD)</t>
  </si>
  <si>
    <t>Von Aachen bis Zwickau. – М., 1999 (CD)</t>
  </si>
  <si>
    <t>Немецкий язык за 2 недели. – М., 2006г.  (CD)</t>
  </si>
  <si>
    <r>
      <t xml:space="preserve">форма обучения </t>
    </r>
    <r>
      <rPr>
        <u val="single"/>
        <sz val="14"/>
        <rFont val="Times New Roman"/>
        <family val="1"/>
      </rPr>
      <t>очная</t>
    </r>
  </si>
  <si>
    <r>
      <t>профиль получаемого профессионального образования:</t>
    </r>
    <r>
      <rPr>
        <b/>
        <sz val="14"/>
        <rFont val="Times New Roman"/>
        <family val="1"/>
      </rPr>
      <t xml:space="preserve"> технический</t>
    </r>
  </si>
  <si>
    <t>Теория вероятностей и математичесая статистика</t>
  </si>
  <si>
    <t>Валуце И.И. Математика для техникумов : учебн. пособие / И.И. Валуце, Г.Д. Дилигул. - 2-е изд., перераб. и доп. - М. : Наука, 1989</t>
  </si>
  <si>
    <t>Валуце И.И. Математика для техникумов : учебн. пособие / И.И. Валуце, Г.Д. Дилигул. - М. : Наука, 1980.</t>
  </si>
  <si>
    <t>Алгебра и начала анализа : учебник / под ред. А.Н. Колмогорова. - 14-е изд. - М. : Просвещение, 2004</t>
  </si>
  <si>
    <t>Алгебра и начала анализа. 10-11 класс / Ш.А. Алимов [и др.]. - 15-е изд. - М. : Просвещение, 2007</t>
  </si>
  <si>
    <t>Алгебра и начала анализа. Ч.1: учебник / под ред. Г.Н. Яковлева. - 3-е изд.,перераб. - М. : Наука, 1987</t>
  </si>
  <si>
    <t>Алгебра и начала анализа. Ч.2 : учебник / под ред. Г.Н. Яковлева. - 3-е изд.,перераб. - М. : Наука, 1988</t>
  </si>
  <si>
    <t>Геометрия. 10-11 класс : учебник / Л.С. Атанасян [и др.]. - 15-е изд., доп. - М. : Просвещение, 2006</t>
  </si>
  <si>
    <t>Геометрия. Часть 2 : учебник / под ред. Г.Н. Яковлева. - 2-е изд., перераб. - М. : Наука, 1982</t>
  </si>
  <si>
    <t>Геометрия. Часть 1: учебник / под ред. Г.Н. Яковлева. - М. : Наука, 1978.</t>
  </si>
  <si>
    <t>Дмитриева В.Ф. Физика : учебник для спо / В.Ф. Дмитриева. - 5-е изд., перераб. и доп. - М. : Академия, 2003</t>
  </si>
  <si>
    <t>Жданов Л.С. Учебник по физике : учебник для спо / Л.С. Жданов. - 2-е изд., стереотип. - М. : Наука, 1978</t>
  </si>
  <si>
    <t>Жданов Л.С. Физика : учебник для СПО / Л.С. Жданов, Г.Л. Жданов. - 4-е изд., испр. - М. : Наука, 1984</t>
  </si>
  <si>
    <t>Жданов Л.С.  Физика : учебник для СПО / Л.С. Жданов, Г.Л. Жданов. - 6-е стереотип. - М. : Наука, 2006</t>
  </si>
  <si>
    <t>Касьянов В.А. Физика: учебник / В.А. Касьянов. - 6-е изд., стереотип. - М. : Дрофа, 2004</t>
  </si>
  <si>
    <t>Сборник задач и воросов по физике : учебное пособие для СПО / под ред. Р.А. Гладковой. - 7-е изд., перераб. - М. : Наука, 1988</t>
  </si>
  <si>
    <t>Бройдо В.Л.   Вычислительные системы, сети и телекоммуникации : учебник для вузов / В.Л. Бройдо. - СПб. : Питер, 2002</t>
  </si>
  <si>
    <t>Пятибратов А.П. Вычислительные системы, сети и телекоммуникации : учебник для вузов / А.П. Пятибратов, Л.П. Гудыно, А.А. Кириченко ;  под ред. А.П. Пятибратова. - 3-е изд., перераб. и доп. - М. : Финансы и статистика, 2006</t>
  </si>
  <si>
    <t>Когаловский М.Р. Энциклопедия технологий баз данных / М.Р. Когаловский. - М. : Финансы и статистика, 2002</t>
  </si>
  <si>
    <t>Леонтьев В.П.  Новейшая энциклопедия персонального компьютера 2007 : энциклопедия / В.П. Леонтьев. - М. : ОЛМА Медиа Групп, 2007</t>
  </si>
  <si>
    <t xml:space="preserve">Postcards from London: Открытки из Лондона (английский язык). – М., 1999 (ВК) </t>
  </si>
  <si>
    <t>Игровые сюжеты для начального обучения: Школьная видеоэнциклопедия (французский язык). – М., 1998 (ВК)</t>
  </si>
  <si>
    <t>Хаген (немецкий язык). – М., 1999 (ВК)</t>
  </si>
  <si>
    <t>Основы философии (лекции ДО)</t>
  </si>
  <si>
    <t>Лекции по философии для компьютера и мобилы.(CD)</t>
  </si>
  <si>
    <t>Бучило, Н.Ф., А.Н.Чумаков. Философия: учебник. - М.: КноРУС, 2009 г. (CD)</t>
  </si>
  <si>
    <t>Основы права (ДО)</t>
  </si>
  <si>
    <t>Основы правовых знаний: учебные фильмы. – М. 1999г. – видеокурс (ВК)</t>
  </si>
  <si>
    <t>Экономика предприятия : учебное пособие / Т.А. Симунина [и др.]. - 3-е изд., перераб. и доп. - М. : КноРус, 2008</t>
  </si>
  <si>
    <t>Скляренко В.К. Экономика предприятия : учебник для вузов / В.К. Скляренко, В.М. Прудников. - М. : ИНФРА-М, 2009</t>
  </si>
  <si>
    <t>Основы исследовательской деятельности</t>
  </si>
  <si>
    <t>Никифоров А.Д. Метрология, стандартизация и сертификация : учебн.пособие / А.Д. Никифоров, Т.А. Бакиев. - 3-е изд., исправ. - М. : Высшая школа, 2005</t>
  </si>
  <si>
    <t>Никифоров А.Д. Метрология, стандартизация и сертификация : учебн.пособие / А.Д. Никифоров, Т.А. Бакиев. - 2-е изд., исправ. - М. : Высшая школа, 2003</t>
  </si>
  <si>
    <t>Никифоров А.Д. Метрология, стандартизация и сертификация : учебн.пособие для спо / А.Д. Никифоров, Т.А. Бакиев. - М. : Высшая школа, 2002</t>
  </si>
  <si>
    <t>Метрология, стандартизация, сертификация</t>
  </si>
  <si>
    <t>ЭВМ и перефирийные устройства</t>
  </si>
  <si>
    <t>Агабекян И.П. Английский язык : учебник для спо / И.П. Агабекян. - 26-е изд., стереотип. - Ростов-на-Дону : Феникс, 2015</t>
  </si>
  <si>
    <t>Кравченко А.П. Немецкий для колледжей : [учебн. пособие] / А.П. Кравченко. - 2-е изд. - Ростов-на-Дону : Феникс, 2014.</t>
  </si>
  <si>
    <t>Грибов В.Д. Экономика организации (предприятия) : учебник для спо / В.Д. Грибов, В.П. Грузинов, В.А. Кузьменко. - 8-е изд., стереотип. - Москва : КноРус, 2015</t>
  </si>
  <si>
    <t>Горелов А.А.  Основы философии : учебник для спо / А.А. Горелов. - 15-е изд., стереотип. - Москва : Академия, 2014</t>
  </si>
  <si>
    <t>Основы философии : учебник для спо / В.П. Кохановский [и др.]. - 15-е изд., стереотип. - Москва : КноРус, 2015.</t>
  </si>
  <si>
    <t>Артемов В.В. История для профессий и специальностей технического, естественно-научного, социально-экономического профилей. Часть 1: учебник для нпо и спо / В.В. Артемов, Ю.Н. Лубченков. - 7-е изд., стереотип. - Москва : Академия, 2014</t>
  </si>
  <si>
    <t>Артемов В.В. История для профессий и специальностей технического, естественно-научного, социально-экономического профилей. Часть 2: учебник для нпо и спо / В.В. Артемов, Ю.Н. Лубченков. - 7-е изд., стереотип. - Москва : Академия, 2014</t>
  </si>
  <si>
    <t>Артемов В.В. История (для всех специальностей спо) : учебник / В.В. Артемов, Ю.Н. Лубченков. - 3-е изд., стереотип. - Москва : Академия, 2014</t>
  </si>
  <si>
    <t>Григорьев В.П. Элементы высшей математики : учебник для спо / В.П. Григорьев, Ю.А. Дубинский. - 10-е изд., стереотип. - Москва : Академия, 2014.</t>
  </si>
  <si>
    <t>Бишаева А.А.  Физическая культура : учебник для нпо и спо / А.А. Бишаева. - 7-е изд., стереотип. - Москва : Академия, 2014</t>
  </si>
  <si>
    <t>Физическая культура : учебник для спо / Н.В. Решетников [и др.]. - 14-е изд., исправ. - Москва : Академия, 2014</t>
  </si>
  <si>
    <t>Константинов В.М. Экологические основы природопользования : учебник для спо / В.М. Константинов, Ю.Б. Челидзе. - 15-е изд., стереотип. - Москва : Академия, 2014</t>
  </si>
  <si>
    <t>Константинов В.М. Общая биология : учебник для спо / В.М. Константинов, А.Г. Резанов, Е.О. Фадеева. - 12-е изд., стереотип. - Москва : Академия, 2014</t>
  </si>
  <si>
    <t>Фирсов А.В. Физика для профессий и специальностей технического и естественно-научного профилей : учебник для нпо и спо / А.В. Фирсов ;  под ред. Т.И. Трофимовой. - 7-е изд., стереотип. - Москва : Академия, 2014</t>
  </si>
  <si>
    <t>Дмитриева В.Ф.  Физика : учебник для спо / В.Ф. Дмитриева. - 16-е изд., стереотип. - Москва : Академия, 2012.</t>
  </si>
  <si>
    <t>Панфилова А.П. Психология общения : учебник для спо / А.П. Панфилова. - 3-е изд., стереотип. - Москва : Академия, 2014</t>
  </si>
  <si>
    <t>Сапронов Ю.Г.  Безопасность жизнедеятельности : учебник для спо / Ю.Г. Сапронов. - 3-е изд., стереотип. - Москва : Академия, 2014.</t>
  </si>
  <si>
    <t>Безопасность жизнедеятельности : учебник для спо / Э.А. Арустамов [и др.]. - 13-е изд., стереотип. - Москва : Академия, 2014</t>
  </si>
  <si>
    <t>Косолапова Н.В.  Основы безопасности жизнедеятельности : учебник для спо и нпо / Н.В. Косолапова, Н.А. Прокопенко. - 9-е изд., стереотип. - Москва : Академия, 2014</t>
  </si>
  <si>
    <t>Григорьев С.Г.  Математика : учебник для спо / С.Г. Григорьев, С.В. Иволгина ;  под ред. В.А. Гусева. - 10-е изд., стереотип. - Москва : Академия, 2014</t>
  </si>
  <si>
    <t>Габриелян О.С. Химия : учебник для спо / О.С. Габриелян, И.Г. Остроумов. - 12-е изд., стереотип. - Москва : Академия, 2014</t>
  </si>
  <si>
    <t>Установка и конфигурирование периферийного оборудования</t>
  </si>
  <si>
    <t>Техническое обслуживание и ремонт компьтерных систем и комплексов</t>
  </si>
  <si>
    <t>Системы управления базами данных</t>
  </si>
  <si>
    <t>Маркетинг</t>
  </si>
  <si>
    <t>Никитин А.Ф. Право : учебник / А.Ф. Никитин. - 9-е изд. - Москва : Просвещение, 2012</t>
  </si>
  <si>
    <t>Охрана труда и техника безопасности. Электробезопасность.- (ВК)</t>
  </si>
  <si>
    <t>Обществознание(включая экономику и право)</t>
  </si>
  <si>
    <t>Психология общения</t>
  </si>
  <si>
    <t>Информационные системы в профессиональной деятельности</t>
  </si>
  <si>
    <t>Элементы высшей математики</t>
  </si>
  <si>
    <t>Теория вероятностей и математическая статистика</t>
  </si>
  <si>
    <t>Основы электротехники</t>
  </si>
  <si>
    <t>Прикладная электроника</t>
  </si>
  <si>
    <t>Электротехнические измерения</t>
  </si>
  <si>
    <t>Информационные технологии</t>
  </si>
  <si>
    <t>Операционные системы и среды</t>
  </si>
  <si>
    <t>Дискретная математика</t>
  </si>
  <si>
    <t>Основы алгоритмизации и программирования</t>
  </si>
  <si>
    <t>Управление качеством</t>
  </si>
  <si>
    <t>Управление проектами</t>
  </si>
  <si>
    <t>ЭВМ и переферийные устройства</t>
  </si>
  <si>
    <t>Источники питания компьютерных систем и комплексов</t>
  </si>
  <si>
    <t>Экономика организации</t>
  </si>
  <si>
    <t>Базы данных</t>
  </si>
  <si>
    <t>Системы автоматизированного проектирования</t>
  </si>
  <si>
    <t>Программное обеспечение компьютерных сетей</t>
  </si>
  <si>
    <t>Цифровая схемотехника</t>
  </si>
  <si>
    <t>Семакин И.Г.  Основы программирования : учебник / И.Г. Семакин, А.П. Шестаков. - 2-е изд., стереотип. - М. : Академия, 2003</t>
  </si>
  <si>
    <t>Семакин И.Г. Основы алгоритмизации и программирования : учебник / И.Г. Семакин, А.П. Шестаков. - М. : Академия, 2008.</t>
  </si>
  <si>
    <t>Семакин И.Г. Основы алгоритмизации и программирования : учебник для спо / И.Г. Семакин, А.П. Шестаков. - 2-е изд., стереотип. - М. : Академия, 2011</t>
  </si>
  <si>
    <t>Фризен И.Г. Офисное программирование : учебн. пособие / И.Г. Фризен. - 2-е изд. - М. : Дашков и К, 2010.</t>
  </si>
  <si>
    <t>Экономика предприятия : учебник для вузов / В.Я. Горфинкель [и др.];  под ред. В.Я. Горфинкеля, В.А. Швандара. - 4-е изд., перераб. и доп. - М. : ЮНИТИ-ДАНА, 2007</t>
  </si>
  <si>
    <t>Экономика предприятия : учебник для вузов / ред.: В.Я. Горфинкель, В.А. Швандар. - 2-е изд., перераб. и доп. - М. : Банки и биржи: ЮНИТИ, 1998</t>
  </si>
  <si>
    <t>Мяснянкина О.В. Экономика предприятия : учебн. пособие для вузов / О.В. Мяснянкина, Б.Г. Преображенский. - М. : КноРус, 2009</t>
  </si>
  <si>
    <t>Экономика предприятия : учебник для вузов / под ред. Е.Л. Кантора. - 2-е изд. - М. [и др.] : Питер, 2007</t>
  </si>
  <si>
    <t>Чуев И.Н. Экономика предприятия : учебник для вузов / И.Н. Чуев, Л.Н. Чуева. - 6-е изд., перераб. и доп. - М. : Дашков и К, 2009</t>
  </si>
  <si>
    <t>Литература : учебник для спо /  под ред. Г.А. Обернихиной. - М. : Академия, 2006</t>
  </si>
  <si>
    <t>Лебедев Ю.В.  Литература. 10 класс. Ч.1 :учебн. пособие / Ю.В. Лебедев. - 11-е изд. - М. : Просвещение, 2009</t>
  </si>
  <si>
    <t>Лебедев Ю.В. Литература. 10 класс. Ч.1: учебн. пособие / Ю.В. Лебедев. - М. : Просвещение, 1992</t>
  </si>
  <si>
    <t>Голицына О.Л. Базы данных : учебн.пособие / О.Л. Голицына, Н.В. Максимов, И.И. Попов. - М. : ФОРУМ: ИНФРА-М, 2005</t>
  </si>
  <si>
    <t>Панфилова А.П.  Психология общения : учебник для спо / А.П. Панфилова. - М. : Академия, 2013</t>
  </si>
  <si>
    <t>Хомченко И.Г. Общая химия. Сборник задач и упражнений: учебное пособие/ И.Г. Хомченко. - М.: Новая волна, 2003</t>
  </si>
  <si>
    <t>Мамонтов С.Г. Биология : учебное пособие / С.Г. Мамонтов. - 4-е изд., дораб. - М. : Дрофа, 2001</t>
  </si>
  <si>
    <t>Каменский А.А. Биология. Общая биология : учебник / А.А. Каменский, Е.А. Криксунов, В.В. Пасечник. - 6-е изд., стереотип. - М. : Дрофа, 2010</t>
  </si>
  <si>
    <t>Биология. Общая биология. Профильный уровень: учебник для 10 кл./ под ред. В.Б. Захарова. - 3-е изд., исправ. - М. : Дрофа, 2007</t>
  </si>
  <si>
    <t>Основы права : учебник для спо / под ред. С.Я. Казанцева. - 5-е изд., стереотип. - М. : Академия, 2013</t>
  </si>
  <si>
    <t>Биология. Общая биология. Профильный уровень: учебник для 11 кл. / под ред. В.Б. Захарова. - 4-е изд., стереотип. - М. : Дрофа, 2008.</t>
  </si>
  <si>
    <t>Захаров В.Б. Биология. Общие закономерности : учебник / В.Б. Захаров, С.Г. Мамонтов, В.И. Сивоглазов. - М. : Школа-Пресс, 1996</t>
  </si>
  <si>
    <t>Основы экономики : учебн. пособие для спо / под ред. Н.Н. Кожевникова. - 9-е изд., стереотип. - М. : Академия, 2014</t>
  </si>
  <si>
    <t>Фуфаев Э.В. Базы данных : учебн. пособие для спо / Э.В. Фуфаев, Д.Э. Фуфаев. - 9-е изд., стереотип. - М. : Академия, 2014</t>
  </si>
  <si>
    <t>Семакин И.Г.  Основы алгоритмизации и программирования : учебник для спо / И.Г. Семакин, А.П. Шестаков. - М. : Академия, 2013</t>
  </si>
  <si>
    <t>TeachPro Windows, обучающая система по Microsoft Windows'95 и аппаратной части компьютера. 1997 - CD</t>
  </si>
  <si>
    <t>Операционные системы. 2006 - CD</t>
  </si>
  <si>
    <t xml:space="preserve"> Windows 95: компьютерный видеокурс. 1997 - ВК</t>
  </si>
  <si>
    <t xml:space="preserve"> Основы компьютерной грамотности, выпуск 1. 1997 - CD</t>
  </si>
  <si>
    <t>Технологии программирования. 2006 - CD</t>
  </si>
  <si>
    <t xml:space="preserve"> Фельдман, С. Системное программирование на персональном компьютере. 2005 - CD</t>
  </si>
  <si>
    <t xml:space="preserve"> Басовский, Л.Е. Управление качеством. 2004 - CD</t>
  </si>
  <si>
    <t>Основы исследовательской деятельности (ДО)</t>
  </si>
  <si>
    <t xml:space="preserve"> Архитектура ЭВМ. 2006 - СD</t>
  </si>
  <si>
    <t>Кисельман М.В. Архитектура ЭВМ и вычислительных систем. 2010 - CD</t>
  </si>
  <si>
    <t>Энциклопедия персонального компьютера Кирилла и Мефодия. 1996 - СD</t>
  </si>
  <si>
    <t>Энциклопедия печатающих устройств. 1997 - CD</t>
  </si>
  <si>
    <t>Анатомия компьютера. 1996 - CD</t>
  </si>
  <si>
    <t>Компьютер с нуля. 1996 - ВК</t>
  </si>
  <si>
    <t>Зайцев Н.А. Экономика, организация и управление предприятием. 2006 - CD</t>
  </si>
  <si>
    <t>Зайцев Н.Л. Экономика промышленного предприятия. Практикум. 2004 - CD</t>
  </si>
  <si>
    <t>Грузинов В.П. Экономика предприятия. 2006 - CD</t>
  </si>
  <si>
    <t>Сергеев И.В, Веретенникова И.И. Экономика организаций (предприятий). 2009 - CD</t>
  </si>
  <si>
    <t xml:space="preserve">Правовое обеспечение профессиональной деятельности (ДО) </t>
  </si>
  <si>
    <t>Компьютерная правовая библиотека ЗАКОН” ЛИГА: консультант: справочник. 1998г. -CD</t>
  </si>
  <si>
    <t>Ваш адвокат: сборник норм. актов. Вып. №5.2002г. - CD</t>
  </si>
  <si>
    <t>Ваш адвокат: сборник норм. актов. Вып. №6. 2003г. -CD</t>
  </si>
  <si>
    <t>Виртуальная юридическая консультация: справочник. Выпуск №3: на 2 CD. 2003г. - CD</t>
  </si>
  <si>
    <t>КонсультантПлюс: Высшая школа: сборник норм. актов. Выпуск 2 (осень 2004). 2004г. - CD</t>
  </si>
  <si>
    <t>Румынина В.В.  Основы права : учебник для спо / В.В. Румынина. - 2-е изд. - Москва : ФОРУМ: ИНФРА-М, 2008</t>
  </si>
  <si>
    <t>Смирнов И.П. Введение в современное обществознание : учебник для нпо / И.П. Смирнов. - 9-е изд., исправ. и доп. - Москва : Академия, 2008.</t>
  </si>
  <si>
    <t>Григорьев С.Г.  Математика : учебник для спо / С.Г. Григорьев, С.В. Задулина ;  под ред. В.А. Гусева. - 4-е изд., стереотип. - Москва : Академия, 2009.</t>
  </si>
  <si>
    <t>Русская литература ХХ века. Ч.2: учебник / под ред. В.В. Агеносова. - 6-е изд.,стереотип. - М. : Дрофа, 2001</t>
  </si>
  <si>
    <t>Русская литература ХХ века. Ч.1 : хрестоматия / сост.: А.В. Баранников [и др.]. - М. : Просвещение, 1993</t>
  </si>
  <si>
    <t>Русская литература ХХ века. Ч.2 : хрестоматия / сост.: А.В. Баранников [и др.]. - М. : Просвещение, 1993</t>
  </si>
  <si>
    <t>Профессор Хиггинс, Английский без акцента! М., 1997г.(CD)</t>
  </si>
  <si>
    <t>Проблема человека в русской философии: справочник. 1998г. (CD)</t>
  </si>
  <si>
    <t>История России XX век. 1997 г. (CD)</t>
  </si>
  <si>
    <t>Энциклопедия истории России (862-1917). (CD)</t>
  </si>
  <si>
    <t>Россия XX век. Взгляд на власть. 1999 г. (ВК)</t>
  </si>
  <si>
    <t>История мира: энциклопедия. (CD)</t>
  </si>
  <si>
    <t>Репетитор по истории Кирилла и Мефодия. (CD)</t>
  </si>
  <si>
    <t>Иностранный зык</t>
  </si>
  <si>
    <t>Шипачев В.С. Начала высшей математики : учебн. пособие для вузов / В.С. Шипачев. - М. : Дрофа, 2002</t>
  </si>
  <si>
    <t>Виленкин И.В. Высшая математика для студентов экономических, технических, естественно-научных специальностей вузов / И.В. Виленкин, В.М. Гробер. - 5-е изд. - Ростов н/Д : Феникс, 2009.</t>
  </si>
  <si>
    <t>Высшая математика для экономистов : учебник для вузов/ под ред. Н.Ш. Кремера. - 3-е изд. - М. : ЮНИТИ, 2008</t>
  </si>
  <si>
    <t>Русский язык и культура речи (ДО)</t>
  </si>
  <si>
    <t>Толковый словарь Владимира Даля. М. 1997г. -  CD</t>
  </si>
  <si>
    <t>Сдаем Единый экзамен – 2002г. -  CD</t>
  </si>
  <si>
    <t>БРОКГАУЗЪ И ЕФРОНЪ - энциклопедический словарь в 86 томах с иллюстра-циями. - М. 2003г. -  CD</t>
  </si>
  <si>
    <t>Кочетков Е.С. Теория вероятностей и математическая статистика : учебник для ссузов / Е.С. Кочетков, С.О. Смерчинская, В.В. Соколов. - 2-е изд., исправ. и перераб. - Москва : ФОРУМ, 2008</t>
  </si>
  <si>
    <t>Спирина М.С. Теория вероятностей и математическая статистика : учебн. пособие / М.С. Спирина, П.А. Спирин. - Москва : Академия, 2007</t>
  </si>
  <si>
    <t>КонсультантПлюс: Высшая школа: сборник норм. актов. Выпуск 5 (весна 2006). 2006 г. - CD</t>
  </si>
  <si>
    <t>Международные правовые акты: справочник. 2004г. - CD</t>
  </si>
  <si>
    <t>Правовая библиотека "КОДЕКС" для студен-тов и преподавателей, февр. 2004.  2004 г. -  CD</t>
  </si>
  <si>
    <t>Правовая библиотека "КОДЕКС" для студен-тов и преподавателей. Выпуск 2. 2003г. - CD</t>
  </si>
  <si>
    <t>Сборник регионального законодательства. 2001г. - CD</t>
  </si>
  <si>
    <t>Собрание законодательства РФ, бюллетень нормативных актов федеральных органов ис-полнительной власти 1994-1997. - CD</t>
  </si>
  <si>
    <t>Справочная правовая система Германии Bundesrecht "Juris": диск 1. 1999г. - CD</t>
  </si>
  <si>
    <t>Справочная правовая система Германии Bundesrecht "Juris": диск 2. 1999г. - CD</t>
  </si>
  <si>
    <t>Судебная и арбитражная практика: сборник норм. актов. Выпуск 3. 1999г. - CD</t>
  </si>
  <si>
    <t>Энциклопедия российского права, июль 2001. Выпуск №7(65). 2001г. - CD</t>
  </si>
  <si>
    <t>Энциклопедия российского права: выпуск № 6 (88). 2003г. - CD</t>
  </si>
  <si>
    <t>Энциклопедия российского права: московское законодательство, июнь 2003. Выпуск № 6 (40). 2003г. - CD</t>
  </si>
  <si>
    <t>Энциклопедия российского права: февраль 1997г. - CD</t>
  </si>
  <si>
    <t>Юридический справочник для всех. - 1998. - №1(3). 1998г. - CD</t>
  </si>
  <si>
    <t>Энциклопедия российского законодательства. Осень 2001 года. 2001г. - CD</t>
  </si>
  <si>
    <t>Российский комплекс программ T-FLEX CAD/CAM/CAE/Pd. 2004 - CD</t>
  </si>
  <si>
    <t>Домрачев С.А. Информатика. Часть 5: Сети ЭВМ.2006г. -  CD</t>
  </si>
  <si>
    <t>Сетевые технологии: учебный курс. -2006г. - CD</t>
  </si>
  <si>
    <t>Энциклопедия персонального компьютера Кирилла и Мефодия.1996г. - CD</t>
  </si>
  <si>
    <t>Басовский Л.Е. Маркетинг: учеб. пособие. – М., 2006 CD</t>
  </si>
  <si>
    <t>Беляев В.И. Маркетинг: основы теории и практики: учебн. пособие. – М., 2004 CD</t>
  </si>
  <si>
    <t>Годин А.М. Маркетинг: учебник. – М., 2005 CD</t>
  </si>
  <si>
    <t>Маркетинг: лекции для студентов. 2006. CD</t>
  </si>
  <si>
    <t>Маркетинг: учебник. – М.,2003г. CD</t>
  </si>
  <si>
    <t>Аскеров Т.М. Информатика. Ч 6: Информационная безопасность и защита информации: учеб. пособие. 2006г. - CD</t>
  </si>
  <si>
    <t>Безопасность ИТ: курс лекций . 2006г. – CD</t>
  </si>
  <si>
    <t>Гриф</t>
  </si>
  <si>
    <t>Требования ФГОС</t>
  </si>
  <si>
    <t>Коэффициент книгообеспеченности</t>
  </si>
  <si>
    <t>Русская литература: хрестоматия историко-лит. материалов/ сост. Е.И. Каплан, М.Т. Пинаев. - М: Просвещение, 1993</t>
  </si>
  <si>
    <t>Ивлиева И.В.  Французский язык: учеб. пособ. для спо/ И.В. Ивлиева, К.Н. Подрезова. - Ростов н/Д: Феникс, 2004</t>
  </si>
  <si>
    <t>Касьянов В.В. Обществознание: учебное пособие для ссузов/ В.В. Касьянов. - 3-е изд. - Ростов н/Д: Феникс, 2006</t>
  </si>
  <si>
    <t>Важенин А.Г. Обществознание: учебн. пособие для спо/ А.Г. Важенин. - 6-е изд., стереотип. - М.: Академия, 2009</t>
  </si>
  <si>
    <t>Решетников Н.В. Физическая культура: учебн. пособие/ Ю.Л. Кислицын, Ю.Л. Кислицын. - М. : Академия, 1998.</t>
  </si>
  <si>
    <t>Мякишев Г.Я. Физика: учебник/ Г.Я. Мякишев, Б.Б. Буховцев, Н.Н. Сотский. - 15-е изд. - М.: Просвещение, 2005</t>
  </si>
  <si>
    <t>Информатика: учебник для вузов/ под ред. Н.В. Макаровой. - 3-е изд., перераб. - М. : Финансы и статистика, 2006</t>
  </si>
  <si>
    <t>Горелов А.А. Основы философии: учебн. пособие для спо/ А.А. Горелов. - 6-е изд., стереотип. - М.: Академия, 2007</t>
  </si>
  <si>
    <t>Мунчаев Ш.М. История России: учебникдля вузов/ Ш.М. Мунчаев, В.М. Устинов. - М.: НОРМА: ИНФРА-М, 2000</t>
  </si>
  <si>
    <t>Станкин М.И. Психология общения: курс лекций: для студентов/ М.И. Станкин. - М.: Моск.психолого-социальн. ин-т, 1996</t>
  </si>
  <si>
    <t>Литература : учебник для нпо и спо /под ред. Г.А. Обернихиной. - 15-е изд., стереотип. - М.: Академия, 2017</t>
  </si>
  <si>
    <t>Информатика</t>
  </si>
  <si>
    <t>Экология</t>
  </si>
  <si>
    <t>Бродский А.К.  Общая экология : учебник для вузов / А.К. Бродский. - 2-е изд., стереотип. - Москва : Академия, 2007</t>
  </si>
  <si>
    <t>Валова (Копылова) В.Д. Экология : учебник для вузов / В.Д. Валова (Копылова). - 2-е изд., перераб. и доп. - М. : Дашков и К, 2010</t>
  </si>
  <si>
    <t>Колесников С.И. Экология : учебн. пособие для вузов / С.И. Колесников. - 4-е изд. - М. : Академцентр, 2010</t>
  </si>
  <si>
    <t>Криксунов Е.А. Экология. 10 (11) класс : учебник / Е.А. Криксунов, В.В. Пасечник. - 6-е изд. - Москва : Дрофа, 2002</t>
  </si>
  <si>
    <t>Маринченко А.В. Экология : учебн. пособие для вузов / А.В. Маринченко. - 4-е изд., перераб. и доп. - М. : Дашков и К, 2010</t>
  </si>
  <si>
    <t>Передельский Л.В.  Экология : учебник для вузов/ Л.В. Передельский, В.И. Коробкин, О.Е. Приходченко. - Москва : Проспект, 2006</t>
  </si>
  <si>
    <t>Пономарева И.Н. Общая экология : учебн. пособие для вузов / И.Н. Пономарева, В.П. Соломин, О.А. Корнилова ;  под ред. И.Н. Пономаревой. - Ростов-на-Дону : Феникс, 2009</t>
  </si>
  <si>
    <t>Потапов А.Д. Экология : учебник для вузов / А.Д. Потапов. - Москва : Высшая школа, 2002</t>
  </si>
  <si>
    <t>Прищеп Н.И. Экология : практикум / Н.И. Прищеп. - Москва : Аспект Пресс, 2007</t>
  </si>
  <si>
    <t>Розанов С.И.  Общая экология : учебник для вузов / С.И. Розанов. - 5-е изд. - СПб. : Лань, 2005</t>
  </si>
  <si>
    <t>Шимова О.С.  Основы экологии и экономика природопользования : учебник для вузов / О.С. Шимова, И.К. Соколовский. - Минск : БГЭУ, 2001</t>
  </si>
  <si>
    <t>Экология : учеб. пособие для вузов / ред. В.В.Денисов. - 3-е изд., испр. и доп. - Москва; Ростов-на-Дону : МарТ, 2006</t>
  </si>
  <si>
    <t>Экология : учебн. пособие для вузов / под ред. В.В. Денисова. - Ростов-на-Дону : МарТ, 2002.</t>
  </si>
  <si>
    <t>Блинов Л.Н. Экология : учебн. пособие для спо / Л.Н. Блинов, В.В. Полякова, А.В. Семенча ;  под ред. Л.Н. Блинова. - Москва : Юрайт, 2017</t>
  </si>
  <si>
    <t>Экология : учебник для студентов вузов и ссузов / под ред. Л.И. Цветковой. - 2-е изд., доп. и перераб. - Санкт-Петербург : Химиздат, 2001</t>
  </si>
  <si>
    <t>Введение в специальность</t>
  </si>
  <si>
    <t>Проектная деятельность</t>
  </si>
  <si>
    <t>Кочетков Е.С. Теория вероятностей и математическая статистика : учебник для спо / Е.С. Кочетков, С.О. Смерчинская, В.В. Соколов. - 2-е изд., перераб. и доп. - Москва : ФОРУМ: ИНФРА-М, 2017</t>
  </si>
  <si>
    <t>Партыка Т.Л. Операционные системы, среды и оболочки : учебн. пособие для спо / Т.Л. Партыка, И.И. Попов. - 5-е изд., перераб. и доп. - Москва : ФОРУМ: ИНФРА-М, 2016</t>
  </si>
  <si>
    <t>Семакин И.Г. Основы алгоритмизации и программирования : учебник для спо / И.Г. Семакин, А.П. Шестаков. - 3-е изд., стереотип. - Москва : Академия, 2016</t>
  </si>
  <si>
    <t>Илюшечкин В.М. Основы использования и проектирования баз данных : учебник для спо. - Москва : Юрайт, 2017</t>
  </si>
  <si>
    <t>Основы предпринимательства</t>
  </si>
  <si>
    <t>Крутик А.Б.  Основы предпринимательской деятельности : учебн. пособие для вузов / А.Б. Крутик, М.В. Решетова. - 2-е изд., стереотип. - М. : Академия, 2008</t>
  </si>
  <si>
    <t>Алейников А.Н. Предпринимательская деятельность : учебно-практич.пособие / А.Н. Алейников. - М. : Новое знание, 2003</t>
  </si>
  <si>
    <t>Бусыгин А.В. Предпринимательство : учебник для вузов / А.В. Бусыгин. - М. : Дело, 1999</t>
  </si>
  <si>
    <t>Голубева Т.М. Основы предпринимательской деятельности : учебн. пособие для спо. - 2-е изд., перераб. и доп. - Москва : ФОРУМ, 2017</t>
  </si>
  <si>
    <t>Предпринимательство : учебник для вузов / М.Г. Лапуста [и др.]. - 4-е изд. - М. : ИНФРА-М, 2007</t>
  </si>
  <si>
    <t>Лапуста М.Г. Предпринимательство : учебник / М.Г. Лапуста. - М. : ИНФРА-М, 2008.</t>
  </si>
  <si>
    <t>Предпринимательство : учебник / под ред. В.Я. Горфинкеля. - 3-е изд., доп. и перераб. - М. : ЮНИТИ-ДАНА, 2001</t>
  </si>
  <si>
    <t>Предпринимательство : учебник для вузов / под ред. В.Я. Горфинкеля, Г.Б. Поляка. - 5-е изд., перераб. и доп. - М. : ЮНИТИ, 2009</t>
  </si>
  <si>
    <t>нет</t>
  </si>
  <si>
    <t>Русский язык культура речи</t>
  </si>
  <si>
    <t>Кузнецова Н.В.  Русский язык и культура речи : учебник для спо / Н.В. Кузнецова. - 3-е изд. - Москва : ФОРУМ, 2014</t>
  </si>
  <si>
    <t>Технические средства информатизации</t>
  </si>
  <si>
    <t>Максимов Н.В. Технические средства информатизации : учебник для спо. - Москва, 2005. - 576 с.: ил.</t>
  </si>
  <si>
    <t>Гребенюк Е.И. Технические средства информатизации : учебник для спо, Москва, 2009. - 266 с.</t>
  </si>
  <si>
    <t>Максимов Н.В. Технические средства информатизации : учебник для спо, Москва, 2013. - 608 с.</t>
  </si>
  <si>
    <t>Гребенюк Е.И. Технические средства информатизации : учебник для спо, Москва, 2007. - 266 с.</t>
  </si>
  <si>
    <t>Архитектура аппаратных средств</t>
  </si>
  <si>
    <t>Архитектура компьютерных систем и сетей : учебн. пособие для. вузов / Т.П. Барановская [и др.] М, 2003.</t>
  </si>
  <si>
    <t>Сенкевич А.В. Архитектура ЭВМ и вычислительные системы : учебник для спо. - М., 2016</t>
  </si>
  <si>
    <t>Максимов Н.В.  Архитектура ЭВМ и вычислительных систем : учебник для спо. - М, 2006.</t>
  </si>
  <si>
    <t>Кузин А.В.  Архитектура ЭВМ и вычислительных систем : учебник для спо. - М, 2006.</t>
  </si>
  <si>
    <t>Максимов Н.В.  Архитектура ЭВМ и вычислительных систем : учебник для спо. - М, 2005.</t>
  </si>
  <si>
    <t>Максимов Н.В  Архитектура ЭВМ и вычислительных систем : учебник для спо. - М, 2013.</t>
  </si>
  <si>
    <t>Максимов Н.В.   Архитектура ЭВМ и вычислительных систем : учебник для спо. - М, 2007</t>
  </si>
  <si>
    <t>Мелихова Л.В.  Правовое обеспечение профессиональной деятельности : учебное пособие.  РнД, 2001.</t>
  </si>
  <si>
    <t>Бархатова Е.Ю. Правовое обеспечение профессиональной деятельности : учебник для ссузов. - М, 2006.</t>
  </si>
  <si>
    <t xml:space="preserve">  Правовое обеспечение профессиональной деятельности : учебник / В.С. Аракчеев М, 2005</t>
  </si>
  <si>
    <t xml:space="preserve">  Правовое обеспечение профессиональной деятельности : учебник / В.С. Аракчеев М, 2006</t>
  </si>
  <si>
    <t>Румынина В.В.  Правовое обеспечение профессиональной деятельности : учебник для спо. - М, 2009.</t>
  </si>
  <si>
    <t>Румынина В.В. Правовое обеспечение профессиональной деятельности : учебник для спо. - М, 2008.</t>
  </si>
  <si>
    <t xml:space="preserve"> Румынина В.В. Правовое обеспечение профессиональной деятельности : учебник для спо. - М, 2010.</t>
  </si>
  <si>
    <t>Хабибулин А.Г.  Правовое обеспечение профессиональной деятельности : учебник для спо -М, 2014.</t>
  </si>
  <si>
    <t>Гуреева М.А. Правовое обеспечение профессиональной деятельности : учебник для спо. - М, 2015.</t>
  </si>
  <si>
    <t>Поляк-Брагинский А.В. Локальные сети. Модернизация и поиск неисправностей.- Санкт-Петербург, 2009</t>
  </si>
  <si>
    <t>Спортак М.  Компьютерные сети и сетевые технологии : пер. с англ. / М. Спортак. - СПб, 2005</t>
  </si>
  <si>
    <t>Пятибратов А.П.  Вычислительные системы, сети и телекоммуникации : учебник для вузов; под ред. А.П. Пятибратова. - М, 2006</t>
  </si>
  <si>
    <t>Пескова С.А. Сети и телекоммуникации : учебн. пособие для вузов. - М., 2009</t>
  </si>
  <si>
    <t>Максимов Н.В. Компьютерные сети : учебн. пособие для спо / Н.В. Максимов, И.И. Попов. - 6-е изд. - М, 2017</t>
  </si>
  <si>
    <t>Максимов Н.В.  Компьютерные сети : учебное пособие. - М, 2005</t>
  </si>
  <si>
    <t>Максимов Н.В. Компьютерные сети : учебное пособие / Н.В. Максимов, И.И. Попов. - М, 2007</t>
  </si>
  <si>
    <t>Максимов Н.В.  Компьютерные сети : учебн. пособие для спо.- 3-е изд., перераб. и доп. - М,2008.</t>
  </si>
  <si>
    <t>Управление персоналом</t>
  </si>
  <si>
    <t>Базаров Т.Ю. Управление персоналом : учебн.пособие для спо.- М, 2005.</t>
  </si>
  <si>
    <t>Беляцкий Н.П.  Управление персоналом : учебн. пособие для вузов. - Минск, 2005.</t>
  </si>
  <si>
    <t>Управление персоналом : учеб.пособие для вузов / А.Я. Кибанов ;  под ред. Л.В. Ивановской. - М, 2006.</t>
  </si>
  <si>
    <t>Музыченко В.В.  Управление персоналом : лекции: учебник для вузов. - М, 2003.</t>
  </si>
  <si>
    <t xml:space="preserve">Базаров Т.Ю.  Управление персоналом : учебн.пособие для спо. - М, 2002. </t>
  </si>
  <si>
    <t>Управление персоналом : учебник для вузов / под ред. Т.Ю. Базарова, Б.Л. Еремина. - 2-е изд., перераб. и доп. - М, 2002.</t>
  </si>
  <si>
    <t>Бухалков М.И.  Управление персоналом : учебник / М.И. Бухалков. - 2-е изд. - М, 2008.</t>
  </si>
  <si>
    <t>Веснин В.Р. Управление персоналом : учебн.пособие / В.Р. Веснин. - М, 2008</t>
  </si>
  <si>
    <t>Базаров Т.Ю. Управление персоналом : учебник для спо. - 7-е изд., стереотип. - М, 2008.</t>
  </si>
  <si>
    <t>Управление персоналом : учебник / под ред. Т.Ю. Базарова, Б.Л. Еремина. - Москва, 1998.</t>
  </si>
  <si>
    <t>Бухалков М.И.   Управление персоналом : учебник для студентов вузов экономич. спец-тей / М.И. Бухалков. - 2-е изд. - М, 2011.</t>
  </si>
  <si>
    <t>Зайцева Т.В.  Управление персоналом : учебник для спо / Т.В. Зайцева, А.Т. Зуб. - М, 2011.</t>
  </si>
  <si>
    <t>Зайцева Т.В. Управление персоналом : учебник для спо / Т.В. Зайцева, А.Т. Зуб. - М, 2013</t>
  </si>
  <si>
    <t>Спивак В.А. Управление персоналом для менеджеров : учеб.пособие для вузов / В.А. Спивак. - Москва, 2007.</t>
  </si>
  <si>
    <t>Управление персоналом организации : учебник для вузов / А.Я. Кибанов [и др.] - Москва, 2011</t>
  </si>
  <si>
    <t>Федорова Н.В. Управление персоналом организации : учеб.пособие для вузов. - Москва, 2007</t>
  </si>
  <si>
    <t>Федорова Н.В. Управление персоналом организации : учеб.пособие для вузов. - Москва, 2008</t>
  </si>
  <si>
    <t>Маслов Е.В. Управление персоналом предприятия : учебн. пособие для вузов / Е.В. Маслов. - Москва, 1998.</t>
  </si>
  <si>
    <t>Шекшня С.В. Управление персоналом современной организации. : учебно-практическое пособие. - Москва, 1998.</t>
  </si>
  <si>
    <t>Степанов Е.А.  Управление персоналом. Персонал в системе защиты информации : учебное пособие. - М, 2002.</t>
  </si>
  <si>
    <t>Моргунов Е.Б. Управление персоналом: исследование, оценка, обуче : учебное пособие. - Москва, 2000.</t>
  </si>
  <si>
    <t xml:space="preserve">Русский язык </t>
  </si>
  <si>
    <t>Математика: алгебра и начала математического анализа; геометрия</t>
  </si>
  <si>
    <t>Введенская Л.А.  Русский язык и культура речи : учебн. пособие / Л.А. Введенская, М.Н. Черкасова, 2003.</t>
  </si>
  <si>
    <t>Русский язык и культура речи : учебник для вузов / А.И. Дунев [и др.];  под ред. В.Д. Черняка. - Москва, 2004.</t>
  </si>
  <si>
    <t>Ващенко Е.Д. Русский язык и культура речи : учебн. пособие / Е.Д. Ващенко. - 2002.</t>
  </si>
  <si>
    <t>Введенская Л.А.  Русский язык и культура речи : учебн. пособие / Л.А. Введенская,  Л.Г. Павлова, Е.Ю. Кашаева.-2001</t>
  </si>
  <si>
    <t>Русский язык и культура речи : учебник для вузов / под ред. В.И. Максимова. - Москва, 2002</t>
  </si>
  <si>
    <t>Голуб И.Б. Русский язык и культура речи : учебн. пособие для вузов / И.Б. Голуб. - Москва : Логос, 2003.</t>
  </si>
  <si>
    <t>Введенская Л.А. Русский язык и культура речи : учебн. пособие для спо / Л.А. Введенская, М.Н. Черкасова. - 5-е изд. -2005</t>
  </si>
  <si>
    <t>Ващенко Е.Д. Русский язык и культура речи : учебн. Пособие для спо.-  4-е изд / Е.Д. Ващенко. - 2007.</t>
  </si>
  <si>
    <t>Введенская Л.А. Русский язык и культура речи : учебн. пособие для вузов / Л.А. Введенская, Л.Г. Павлова,- 23-е изд. - Р-н-Д, 2008</t>
  </si>
  <si>
    <t>Русский язык и культура речи : учебник для спо / А.И. Дунаев [и др.];  под ред. В.Д. Черняк. - Москва, 2008</t>
  </si>
  <si>
    <t>Антонова Е.С. Русский язык и культура речи : учебник для спо / Е.С. Антонова, Т.М. Воителева. - 12-е изд.- Москва, 2013.</t>
  </si>
  <si>
    <t>Антонова Е.С. Русский язык и культура речи : учебник для спо / Е.С. Антонова, Т.М. Воителева. - 13-е изд.- Москва, 2014.</t>
  </si>
  <si>
    <t>Седых И.Ю. Математика : учебник и практикум для спо / И.Ю. Седых, Ю.Б. Гребенщиков, А.Ю. Шевелев. - Москва, 2016</t>
  </si>
  <si>
    <t>Гусева А.И. Дискретная математика : учебник для спо/ А.И. Гусева, В.С. Киреев, А.Н. Тихомирова. - Москва, 2017</t>
  </si>
  <si>
    <t>09.02.07 Информационные системы и программирование</t>
  </si>
  <si>
    <t>711-прс</t>
  </si>
  <si>
    <t>Специальность 09.02.07 Информационные системы и программирование</t>
  </si>
  <si>
    <r>
      <t>по программе базовой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подготовки</t>
    </r>
  </si>
  <si>
    <t>Гвоздева В.А. Введение в специальность программиста : учебник / В.А. Гвоздева. - Москва, 2005</t>
  </si>
  <si>
    <t>Иностранный язык в профессиональной деятельности</t>
  </si>
  <si>
    <t>Культурология</t>
  </si>
  <si>
    <t>Культурология : учебное пособие / под ред. Г.В. Драча. - 3-е изд. - Ростов-на-Дону, 2002</t>
  </si>
  <si>
    <t>Культурология : учебное пособие / Ю.Б. Пушкова [и др.]. - Москва, 2005</t>
  </si>
  <si>
    <t>Культурология : учеб. для студ. тех. вузов / под ред. Н.Г. Багдасарьяна. - Москва, 1998</t>
  </si>
  <si>
    <t>Розин В.М. Культурология : учебник / В.М. Розин. - Москва, 2001</t>
  </si>
  <si>
    <t>Культурология : учебн. пособие / сост. и отв. ред. А.А. Радугина. - Москва, 1996</t>
  </si>
  <si>
    <t>Культурология : учебн. пособие / сост. и отв. ред. А.А. Радугина. - Москва, 1999</t>
  </si>
  <si>
    <t>Культурология : курс лекций: учебное пособие / под ред. А.А. Радугина. - Москва, 2003</t>
  </si>
  <si>
    <t>Багдасарьян Н.Г. Культурология : учебник для вузов.- Москва, 2007</t>
  </si>
  <si>
    <t>Культурология : учебн. пособие для вузов / Ю.Б. Пушкова [и др.]. - 2-е изд - Москва, 2008</t>
  </si>
  <si>
    <t>Культурология : учебник для вузов / Г.В. Драч [и др.]. - Москва [и др.] : Питер, 2014</t>
  </si>
  <si>
    <t>Культурология : учебник для бакалавров и специалистов / Г.В. Драч [и др.]. - Санкт-Петербург [и др.] : Питер, 2013</t>
  </si>
  <si>
    <t>Попова Т.В. Культурология : учебн. пособие для вузов (бакалавриат) / Т.В. Попова. - Москва, 2015</t>
  </si>
  <si>
    <t>Малюга Ю.Я. Культурология : учебн. пособие для вузов / Ю.Я. Малюга. - 2-е изд. - Москва, 2015</t>
  </si>
  <si>
    <t>Данильян О.Г. Культурология : учебник для вузов / О.Г. Данильян, В.М. Тараненко.- Москва, 2014</t>
  </si>
  <si>
    <t xml:space="preserve">Доброхотов А.Л. Культурология : учебн. пособие для вузов / А.Л. Доброхотов, А.Т. Калинкин. - Москва, 2015 </t>
  </si>
  <si>
    <t>Грушевицкая Т.Г. Культурология : учебн. пособие для вузов / Т.Г. Грушевицкая, А.П. Садохин. - Москва, 2015</t>
  </si>
  <si>
    <t>Викторов В.В. Культурология : учебник для вузов / В.В. Викторов. - Изд-е дополн. - Москва, 2014</t>
  </si>
  <si>
    <t>Культурология в вопросах и ответах : учебное пособие / под ред. Г.В. Драча. - Ростов-на-Дону : Феникс, 1997</t>
  </si>
  <si>
    <t>Кирамова К.И. Культурология в вопросах и ответах : учебн. пособие / К.И. Кирамова. - Москва : Проспект, 2004</t>
  </si>
  <si>
    <t>Культурология. История мировой культуры : учебник для вузов / под ред. Н.О. Воскресенской. - Москва : ЮНИТИ-ДАНА, 2003</t>
  </si>
  <si>
    <t>Культурология. История мировой культуры : учебник для вузов / под ред. А.Н. Макаровой. - 2-е изд., доп. и перераб. - Москва : ЮНИТИ, 2000</t>
  </si>
  <si>
    <t>Мареева Е.В. Культурология. Теория культуры / Е.В. Мареева. - 2-е изд., исправ. и доп. - Москва : Экзамен, 2002</t>
  </si>
  <si>
    <t>Дискретная математика с элементами математической логики</t>
  </si>
  <si>
    <t>Белоусов А.И.  Дискретная математика : учебник для технич. вузов / А.И. Белоусов, С.Б. Ткачев.- 3-е изд., стереотип. - Москва, 2004</t>
  </si>
  <si>
    <t>Спирина М.С. Дискретная математика : учебник для спо / М.С. Спирина, П.А. Спирин. - Москва : Академия, 2004</t>
  </si>
  <si>
    <t>Соболева Т.С.  Дискретная математика : учебник для вузов / Т.С. Соболева, А.В. Чечкин. - Москва : Академия, 2006</t>
  </si>
  <si>
    <t>Дискретная математика : учебн. пособие для вузов / В.Г. Данилов [и др.]. - Москва, 2008</t>
  </si>
  <si>
    <t>Спирина М.С.  Дискретная математика : учебник для спо / М.С. Спирина, П.А. Спирин. - Москва : Академия, 2007</t>
  </si>
  <si>
    <t>Новиков Ф.А. Дискретная математика для программистов : учебник для вузов / Ф.А. Новиков. - 3-е изд. - Москва [и др.], 2009.</t>
  </si>
  <si>
    <t>Новиков Ф.А. Дискретная математика для программистов : учебник для вузов. - Москва [и др.], 2004.</t>
  </si>
  <si>
    <t>Ерусалимский Я.М.  Дискретная математика. Теория, задачи, приложения : учебн. пособие  для вузов / Я.М. Ерусалимский. - 6-е изд. - Москва, 2004</t>
  </si>
  <si>
    <t>Компьютерные сети</t>
  </si>
  <si>
    <t>Стандартизация, сертификация и техническое документоведение</t>
  </si>
  <si>
    <t>Основы проектирования баз данных</t>
  </si>
  <si>
    <t>Основы алгоритмитации и программирования</t>
  </si>
  <si>
    <t>Экономика отрасли</t>
  </si>
  <si>
    <t>Численные методы</t>
  </si>
  <si>
    <t>Менеджмент в профессиональной деятельности</t>
  </si>
  <si>
    <t>Основы информационной безопасности</t>
  </si>
  <si>
    <t>Прикладное программное обеспечение в профессиональной деятельности</t>
  </si>
  <si>
    <t>Правовое обеспечение профессиональной деятельности : учебник / В.С. Аракчеев М, 2003.</t>
  </si>
  <si>
    <t>Внедрение и поддержка компьютерных систем</t>
  </si>
  <si>
    <t>Обеспечение качества функционирования компьютерных систем</t>
  </si>
  <si>
    <t>Разработка программных модулей</t>
  </si>
  <si>
    <t>Поддержка и тестирование программных модулей</t>
  </si>
  <si>
    <t>Разработка мобильных приложений</t>
  </si>
  <si>
    <t>Веб-программирование</t>
  </si>
  <si>
    <t>1С-программирование</t>
  </si>
  <si>
    <t>Технология разработки программного обеспечения</t>
  </si>
  <si>
    <t>Инструментальные средства разработки программного обеспечения</t>
  </si>
  <si>
    <t>Математическое моделирование</t>
  </si>
  <si>
    <t>Технология разработки и защиты баз данных</t>
  </si>
  <si>
    <t>Акимова Т.А. Экология : учебник для вузов / Т.А. Акимова, В.В. Хаскин. - 2-е изд., перераб. и доп. - Москва, 2002</t>
  </si>
  <si>
    <t>Гаврилов М.В. Информатика и информационные технологии : учебник для вузов / М.В. Гаврилов. - М. : Гардарики, 2007</t>
  </si>
  <si>
    <t>Информационные технологии : учеб.пособие для вузов / под ред. В.А. Грабаурова. - Минск : Современная школа, 2006</t>
  </si>
  <si>
    <t>Гохберг Г.С.  Информационные технологии : учебник / Г.С. Гохберг, А.В. Зафиевский, А.А. Короткин. - 6-е изд., стереотип. - М. : Академия, 2011</t>
  </si>
  <si>
    <t>Гохберг Г.С.  Информационные технологии : учебник для спо / Г.С. Гохберг, А.В. Зафиевский, А.А. Короткин. - Москва : Академия, 2007</t>
  </si>
  <si>
    <t>Свиридова М.Ю.  Информационные технологии в офисе. Практические упражнения : учеб.пособие / М.Ю. Свиридова. - М. : Академия, 2007</t>
  </si>
  <si>
    <t>Михеева Е.В. Информационные технологии.Вычислительная техника. Связь. : учебное пособие / Е.В. Михеева, А.Н. Герасимов. - М. : Академия, 2005</t>
  </si>
  <si>
    <t>Шафрин Ю.А. Информационные технологии. Ч. 1 / Ю.А. Шафрин. - М. : БИНОМ, 2002</t>
  </si>
  <si>
    <t>Шафрин Ю.А. Информационные технологии. Ч.2 / Ю.А. Шафрин. - М. : БИНОМ, 2002</t>
  </si>
  <si>
    <t>Киреев В.И.Численные методы в примерах и задачах : учебн. пособие для вузов / В.И. Киреев, А.В. Пантелеев. - 3-е изд., стереотип. - М. : Высшая школа, 2008. - 450 с</t>
  </si>
  <si>
    <t>Вержбицкий В.М. Основы численных методов : учебник для вузов / В.М. Вержбицкий. - 3-е изд., стереотип. - М. : Высшая школа, 2009. - 847 с.</t>
  </si>
  <si>
    <t xml:space="preserve">Лапчик М.П. Численные методы : учебн. пособие для вузов / М.П. Лапчик, М.И. Рагулина, Е.К. Хеннер ;  под ред. М.П. Лапчика. - 5-е изд., стереотип. - М. : Академия, 2009. </t>
  </si>
  <si>
    <t>Лапчик М.П. Элементы численных методов : учебник для спо / М.П. Лапчик, М.И. Рагулина, Е.К. Хеннер ;  под ред. М.П. Лапчика. - Москва : Академия, 2007.</t>
  </si>
  <si>
    <t>Колдаев В.Д. Численные методы и программирование : учебн. пособие для спо/ В.Д. Колдаев ;  под ред. Л.Г. Гагариной. - Москва : ФОРУМ: ИНФРА-М, 2017</t>
  </si>
  <si>
    <t>Волков Е.А.  Численные методы : учебн. пособие / Е.А. Волков. - 5-е изд., стереотип. - СПб. [и др.] : Лань, 2008.</t>
  </si>
  <si>
    <t>Шевцов Г.С. Численные методы линейной алгебры : учебн. пособие для математич. спец-тей вузов / Г.С. Шевцов, О.Г. Крюкова, Б.И. Мызникова. - М. : Финансы и статистика: ИНФРА-М, 2008. - 479 с.</t>
  </si>
  <si>
    <t>Гордиенко Ю.Ф.  Менеджмент : учебник для спо / Ю.Ф. Гордиенко, Д.В. Обухов, М.Г. Зайналабидов. - М. : Московские учебники, 2006</t>
  </si>
  <si>
    <t>Веснин В.Р. Основы менеджмента с приложением схем : учебник / В.Р. Веснин. - 4-е изд., испр. и доп. - М. : ЭЛИТ, 2004</t>
  </si>
  <si>
    <t>Герчикова И.Н. Менеджмент: учебник для вузов/ И.Н. Герчикова. - 4-е изд., перераб. и доп. - М. : ЮНИТИ, 2008</t>
  </si>
  <si>
    <t>Гладков И.С.  Менеджмент : учебн. пособие для вузов / И.С. Гладков. - М. : Дашков и К, 2003.</t>
  </si>
  <si>
    <t>Глухов В.В. Менеджмент : учебник для вузов / В.В. Глухов. - 3-е изд. - М. [и др.] : Питер, 2008</t>
  </si>
  <si>
    <t>Грибов В.Д.  Менеджмент : учебное пособие для спо / В.Д. Грибов. - М. : КноРус, 2007</t>
  </si>
  <si>
    <t>Драчева Е.Л.  Менеджмент : учебник для спо / Е.Л. Драчева, Л.И. Юликов. - 14-е изд., стереотип. - М. : Академия, 2013</t>
  </si>
  <si>
    <t>Драчева Е.Л. Менеджмент : учебник для спо / Е.Л. Драчева, Л.И. Юликов. - 3-е изд., стереотип. - М. : Академия, 2003</t>
  </si>
  <si>
    <t>Менеджмент : учебное пособие для спо / М.Л. Разу [и др.]; под ред. М.Л. Разу. - М. : КноРус, 2008</t>
  </si>
  <si>
    <t>Михалева Е.П.  Менеджмент : учебн. пособие для спо / Е.П. Михалева. - 2-е изд., перераб. и доп. - Москва : Юрайт, 2016</t>
  </si>
  <si>
    <t>Мескон М.Х. Основы менеджмента : учебник / М.Х. Мескон, М. Альберт, Ф. Хедоури. - 3-е изд. - М. [и др.] : Вильямс, 2006</t>
  </si>
  <si>
    <t>Назаров Ю.А. Основы менеджмента : учеб. пособ. для вузов/ Ю.А. Назаров. - М.: Волгоград: Глобус; Альянс, 2006</t>
  </si>
  <si>
    <t>Переверзев М.П.  Менеджмент : учебник для вузов / М.П. Переверзев, Н.А. Шайденко, Л.Е. Басовский. - М. : ИНФРА-М, 2002</t>
  </si>
  <si>
    <t>Полукаров В.Л. Основы менеджмента : учебн. пособие для вузов / В.Л. Полукаров. - 2-е изд., перераб. - М. : КноРус, 2008</t>
  </si>
  <si>
    <t>Прошкина Т.П.  Менеджмент : учебн. пособие для спо / Т.П. Прошкина. - Ростов н/Д : Феникс, 2007</t>
  </si>
  <si>
    <t>Семенов А.К. Основы менеджмента : учебник для вузов / А.К. Семенов, В.И. Набоков. - М. : Дашков и К, 2004</t>
  </si>
  <si>
    <t>Основы информационной безопасности : учебное пособие для вузов / Е.Б. Белов [и др.]. - М. : Горячая линия-Телеком, 2006</t>
  </si>
  <si>
    <t>Бубнов А.А.  Основы информационной безопасности : учебн. пособие для спо / А.А. Бубнов, В.Н. Пржегорлинский, О.А. Савинкин. - 2-е изд., стереотип. - Москва : Академия, 2016</t>
  </si>
  <si>
    <t>Расторгуев С.П. Основы информационной безопасности : учебн.пособие для вузов / С.П. Расторгуев. - 2-е изд., стереотип. - М. : Академия, 2009</t>
  </si>
  <si>
    <t>Устинов Г.Н.  Основы информационной безопасности систем и сетей передачи данных : учебн. пособие для вузов / Г.Н. Устинов. - М. : СИНТЕГ, 2000</t>
  </si>
  <si>
    <t>Петренко С.А.  Политики информационной безопасности : для специалистов, студентов вузов / С.А. Петренко, В.А. Курбатов. - М., 2006</t>
  </si>
  <si>
    <t>Партыка Т.Л.Информационная безопасность : учебн. пособие для спо / Т.Л. Партыка, И.И. Попов. - М. : ФОРУМ: ИНФРА-М, 2002. - 368 с.</t>
  </si>
  <si>
    <t>Филин С.А. Информационная безопасность : учебное пособие / С.А. Филин. - М. : Альфа-Пресс, 2006.</t>
  </si>
  <si>
    <t>Мельников В.П. Информационная безопасность : учеб. пособие для спо / В.П. Мельников. - М. : Академия, 2005. - 336 с.</t>
  </si>
  <si>
    <t>Мельников В.П. Информационная безопасность : учеб. пособие для спо / В.П. Мельников, С.А. Клейменов, А.М. Петраков ;  под ред. С.А. Клейменова. - 4-е изд., стереотип. - М. : Академия, 2009.</t>
  </si>
  <si>
    <t>Гвоздева В.А. Введение в специальность программиста : учебник / В.А. Гвоздева. - М. : ФОРУМ: ИНФРА-М, 2005.</t>
  </si>
  <si>
    <t>Семакин И.Г. Основы алгоритмизации и программирования : практикум: учебн. пособие для спо / И.Г. Семакин, А.П. Шестаков. - М. : Академия, 2013</t>
  </si>
  <si>
    <t>Хорев П.Б.Технологии объектно-ориентированного программирования : учебн. пособие для вузов / П.Б. Хорев. - 2-е изд., стереотип. - М. : Академия, 2008</t>
  </si>
  <si>
    <t>Епанешников А.М.  Программирование в среде Turbo PASCAL 7.0 / А.М. Епанешников, В.А. Епанешников. - 4-е изд., исправ. и доп. - М. : Диалог-МИФИ, 1998</t>
  </si>
  <si>
    <t>Немцова Т.И. Программирование на языке высокого уровня. Программирование на языке Object Pascal / Т.И. Немцова, С.Ю. Голова, И.В. Абрамова ;  под ред. Л.Г. Гагариной. - Москва : ФОРУМ: ИНФРА-М, 2016</t>
  </si>
  <si>
    <t>Назаров С.В.  Программирование на  MC  Visual Basic : учебное пособие / С.В. Назаров, П.П. Мельников. - М. : Финансы и статистика, 2002</t>
  </si>
  <si>
    <t>Бобровский С.И.  Программирование на языке QBasic / С.И. Бобровский. - М. : Инфорком-Пресс, 1999</t>
  </si>
  <si>
    <t>Аляев Ю.А.  Алгоритмизация и языки программирования Pascal, C++, Visual Basic : учебн.пособие / Ю.А. Аляев, О.А. Козлов. - М. : Финансы и статистика, 2002</t>
  </si>
  <si>
    <t>Фуфаев Э.В.  Пакеты прикладных программ : учебн.пособие для спо / Э.В. Фуфаев, Л.И. Фуфаева. - 4-е изд., стереотип. - М. : Академия, 2008</t>
  </si>
  <si>
    <t>Богомазова Г.Н. Установка и обслуживание программного обеспечения персональных компьютеров, серверов, периферийных устройств и оборудования : учебник для спо. - Москва : Академия, 2015.</t>
  </si>
  <si>
    <t>Бережная Е.В. Математические методы моделирования экономических систем : учебн. пособие для вузов / Е.В. Бережная, В.И. Бережной. - 2-е изд., перераб. и доп. - М. : Финансы и статистика, 2005</t>
  </si>
  <si>
    <t>Агальцов В.П.  Математические методы в программировании : учебник для спо. - 2-е изд., перераб и доп. - Москва : ФОРУМ: ИНФРА-М, 2016</t>
  </si>
  <si>
    <t>Красс М.С. Математика в экономике. Математические методы и модели : учебник для вузов / М.С. Красс, Б.П. Чупрынов. - М. : Финансы и статистика, 2007</t>
  </si>
  <si>
    <t>Кундышева Е.С. Экономико-математическое моделирование : учебник для вузов / Е.С. Кундышева ;  под ред. Б.А. Суслакова. - М. : Дашков и К, 2008</t>
  </si>
  <si>
    <t>Минюк С.А. Математические методы и модели в экономике : учебн. пособие для вузов / С.А. Минюк, Е.А. Ровба, К.К. Кузьмич. - Минск : Тетра-Систем, 2002.</t>
  </si>
  <si>
    <t>Орехов Н.А. Математические методы и модели в экономике : учебн. пособие для вузов / Н.А. Орехов, А.Г. Левин, Е.А. Горбунов. - М. : ЮНИТИ-ДАНА, 2004</t>
  </si>
  <si>
    <t>Орлова И.В. Экономико-математические методы и модели: компьютерное моделирование : учебн. пособие для вузов / И.В. Орлова, В.А. Половников. - М. : Вузовский учебник, 2007</t>
  </si>
  <si>
    <t>Прасолов А.В. Математические методы экономической динамики : учебн. пособие для вузов / А.В. Прасолов. - СПб. [и др.] : Лань, 2008</t>
  </si>
  <si>
    <t>Фомин Г.П. Математические методы и модели в коммерческой деятельности : учебник для вузов / Г.П. Фомин. - 2-е изд., перераб. и доп. - М. : Финансы и статистика, 2005</t>
  </si>
  <si>
    <t>Шапкин А.С.  Математические методы и модели исследования операций : учебник для вузов / А.С. Шапкин, Н.П. Мазаева. - 2-е изд. - М. : Дашков и К, 2005</t>
  </si>
  <si>
    <t>Шикин Е.В.  Математические методы и модели в управлении : учебн. пособие для вузов / Е.В. Шикин, А.Г. Чхартишвили. - М. : Дело, 2000</t>
  </si>
  <si>
    <t>Экономико-математические методы и модели : учебн. пособие для вузов / под ред. А.Б. Кузнецова. - Минск : БГЭУ, 2000</t>
  </si>
  <si>
    <t>Глушаков С.В.Базы данных : учебн.курс / С.В. Глушаков, Д.В. Ломотько. - Ростов н/Д : Феникс, 2000.</t>
  </si>
  <si>
    <t>Кузин А.В.  Разработка баз данных в системе Microsoft Access : учебник для спо / А.В. Кузин, В.М. Демин. - 3-е изд. - М. : ФОРУМ, 2009</t>
  </si>
  <si>
    <t>Фуфаев Э.В. Разработка и эксплуатация удаленных баз данных : учебник для спо / Э.В. Фуфаев, Д.Э. Фуфаев. - 2-е изд., стереотип. - М. : Академия, 2009</t>
  </si>
  <si>
    <t>Разработка приложений (Электронный ресурс) : курс лекций по специальности "Программирование". - Москва, 2006. - 1 CD</t>
  </si>
  <si>
    <t>Броуди Д.  Программы создания изображений / Д. Броуди; под ред.  Ф. Романо. - М. : Изд-во МГУП, 2005</t>
  </si>
  <si>
    <t>Рудаков А.В. Технология разработки программных продуктов : учебн. пособие для спо / А.В. Рудаков. - 4-е изд., стереотип. - М. : Академия, 2008</t>
  </si>
  <si>
    <t>Рудаков А.В.  Технология разработки программных продуктов : учебник для спо / А.В. Рудаков. - 8-е изд., стереотип. - М. : Академия, 2013</t>
  </si>
  <si>
    <t>Рудаков А.В.  Технология разработки программных продуктов : практикум: учебн. пособие для спо / А.В. Рудаков, Г.Н. Федорова. - 4-е изд., стереотип. - М. : Академия, 2014</t>
  </si>
  <si>
    <t xml:space="preserve">Аскеров Т.М.  Информатика. Часть 2. Технические средства реализации информационных процессов (Электронный ресурс) : учебник / Т.М. Аскеров ;  под общ. ред. А.Н. Данчула. - М. : ТЕРМИКА, 2004. - 1 CD-диск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</si>
</sst>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 Cyr"/>
      <family val="1"/>
    </font>
    <font>
      <b/>
      <i/>
      <sz val="12"/>
      <name val="Times New Roman"/>
      <family val="1"/>
    </font>
    <font>
      <sz val="11"/>
      <name val="Royal 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Royal Times New Roman"/>
      <family val="1"/>
    </font>
    <font>
      <sz val="11"/>
      <color indexed="10"/>
      <name val="Royal 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sz val="8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1"/>
      <name val="Times New Roman"/>
      <family val="1"/>
    </font>
    <font>
      <sz val="8"/>
      <color indexed="53"/>
      <name val="Times New Roman"/>
      <family val="1"/>
    </font>
    <font>
      <sz val="11"/>
      <color indexed="53"/>
      <name val="Times New Roman"/>
      <family val="1"/>
    </font>
    <font>
      <sz val="11"/>
      <color indexed="53"/>
      <name val="Royal 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C000"/>
      <name val="Times New Roman"/>
      <family val="1"/>
    </font>
    <font>
      <sz val="8"/>
      <color theme="9"/>
      <name val="Times New Roman"/>
      <family val="1"/>
    </font>
    <font>
      <sz val="11"/>
      <color theme="9"/>
      <name val="Times New Roman"/>
      <family val="1"/>
    </font>
    <font>
      <sz val="11"/>
      <color theme="9"/>
      <name val="Royal 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2" fontId="5" fillId="0" borderId="2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8" fontId="5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9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/>
    </xf>
    <xf numFmtId="0" fontId="3" fillId="0" borderId="23" xfId="0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/>
    </xf>
    <xf numFmtId="168" fontId="5" fillId="0" borderId="33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2" fillId="0" borderId="28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12" fillId="0" borderId="33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12" fillId="0" borderId="2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2" fontId="12" fillId="0" borderId="28" xfId="0" applyNumberFormat="1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12" fillId="0" borderId="2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0" fontId="12" fillId="0" borderId="2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2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2" fontId="4" fillId="0" borderId="13" xfId="0" applyNumberFormat="1" applyFont="1" applyBorder="1" applyAlignment="1">
      <alignment wrapText="1"/>
    </xf>
    <xf numFmtId="0" fontId="12" fillId="0" borderId="2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6" xfId="0" applyFont="1" applyBorder="1" applyAlignment="1">
      <alignment/>
    </xf>
    <xf numFmtId="2" fontId="14" fillId="0" borderId="37" xfId="0" applyNumberFormat="1" applyFont="1" applyBorder="1" applyAlignment="1">
      <alignment vertical="center" wrapText="1"/>
    </xf>
    <xf numFmtId="2" fontId="14" fillId="0" borderId="37" xfId="0" applyNumberFormat="1" applyFont="1" applyBorder="1" applyAlignment="1">
      <alignment horizontal="center" vertical="center" wrapText="1"/>
    </xf>
    <xf numFmtId="2" fontId="14" fillId="0" borderId="38" xfId="0" applyNumberFormat="1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/>
    </xf>
    <xf numFmtId="0" fontId="12" fillId="0" borderId="11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4" fillId="0" borderId="17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12" fillId="0" borderId="29" xfId="0" applyFont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2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9" fillId="0" borderId="1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12" fillId="0" borderId="33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1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2" fillId="0" borderId="26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43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" fontId="12" fillId="0" borderId="28" xfId="0" applyNumberFormat="1" applyFont="1" applyBorder="1" applyAlignment="1">
      <alignment horizontal="center" vertical="center"/>
    </xf>
    <xf numFmtId="168" fontId="4" fillId="0" borderId="24" xfId="0" applyNumberFormat="1" applyFont="1" applyBorder="1" applyAlignment="1">
      <alignment horizontal="center" vertical="center"/>
    </xf>
    <xf numFmtId="168" fontId="4" fillId="0" borderId="24" xfId="0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168" fontId="4" fillId="0" borderId="2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1" fontId="3" fillId="34" borderId="48" xfId="0" applyNumberFormat="1" applyFont="1" applyFill="1" applyBorder="1" applyAlignment="1">
      <alignment horizontal="left" vertical="center" wrapText="1"/>
    </xf>
    <xf numFmtId="0" fontId="3" fillId="34" borderId="48" xfId="0" applyFont="1" applyFill="1" applyBorder="1" applyAlignment="1">
      <alignment horizontal="right" vertical="center" wrapText="1"/>
    </xf>
    <xf numFmtId="1" fontId="3" fillId="34" borderId="48" xfId="0" applyNumberFormat="1" applyFont="1" applyFill="1" applyBorder="1" applyAlignment="1">
      <alignment horizontal="right" vertical="center" wrapText="1"/>
    </xf>
    <xf numFmtId="168" fontId="3" fillId="34" borderId="48" xfId="0" applyNumberFormat="1" applyFont="1" applyFill="1" applyBorder="1" applyAlignment="1">
      <alignment horizontal="right" vertical="center" wrapText="1"/>
    </xf>
    <xf numFmtId="168" fontId="3" fillId="34" borderId="48" xfId="0" applyNumberFormat="1" applyFont="1" applyFill="1" applyBorder="1" applyAlignment="1">
      <alignment horizontal="right" vertical="center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left" vertical="center" wrapText="1"/>
    </xf>
    <xf numFmtId="0" fontId="3" fillId="35" borderId="48" xfId="0" applyFont="1" applyFill="1" applyBorder="1" applyAlignment="1">
      <alignment horizontal="right" vertical="center" wrapText="1"/>
    </xf>
    <xf numFmtId="168" fontId="3" fillId="35" borderId="48" xfId="0" applyNumberFormat="1" applyFont="1" applyFill="1" applyBorder="1" applyAlignment="1">
      <alignment horizontal="right" vertical="center" wrapText="1"/>
    </xf>
    <xf numFmtId="1" fontId="3" fillId="36" borderId="48" xfId="0" applyNumberFormat="1" applyFont="1" applyFill="1" applyBorder="1" applyAlignment="1">
      <alignment horizontal="center" vertical="center" wrapText="1"/>
    </xf>
    <xf numFmtId="1" fontId="3" fillId="36" borderId="48" xfId="0" applyNumberFormat="1" applyFont="1" applyFill="1" applyBorder="1" applyAlignment="1">
      <alignment horizontal="left" vertical="center" wrapText="1"/>
    </xf>
    <xf numFmtId="1" fontId="3" fillId="36" borderId="48" xfId="0" applyNumberFormat="1" applyFont="1" applyFill="1" applyBorder="1" applyAlignment="1">
      <alignment horizontal="right" vertical="center" wrapText="1"/>
    </xf>
    <xf numFmtId="168" fontId="3" fillId="36" borderId="48" xfId="0" applyNumberFormat="1" applyFont="1" applyFill="1" applyBorder="1" applyAlignment="1">
      <alignment horizontal="right" vertical="center" wrapText="1"/>
    </xf>
    <xf numFmtId="1" fontId="3" fillId="37" borderId="48" xfId="0" applyNumberFormat="1" applyFont="1" applyFill="1" applyBorder="1" applyAlignment="1">
      <alignment horizontal="center" vertical="center" wrapText="1"/>
    </xf>
    <xf numFmtId="1" fontId="3" fillId="37" borderId="48" xfId="0" applyNumberFormat="1" applyFont="1" applyFill="1" applyBorder="1" applyAlignment="1">
      <alignment horizontal="left" vertical="center" wrapText="1"/>
    </xf>
    <xf numFmtId="1" fontId="3" fillId="37" borderId="48" xfId="0" applyNumberFormat="1" applyFont="1" applyFill="1" applyBorder="1" applyAlignment="1">
      <alignment horizontal="right" vertical="center" wrapText="1"/>
    </xf>
    <xf numFmtId="168" fontId="3" fillId="37" borderId="48" xfId="0" applyNumberFormat="1" applyFont="1" applyFill="1" applyBorder="1" applyAlignment="1">
      <alignment horizontal="right" vertical="center" wrapText="1"/>
    </xf>
    <xf numFmtId="0" fontId="11" fillId="0" borderId="49" xfId="0" applyFont="1" applyFill="1" applyBorder="1" applyAlignment="1">
      <alignment vertical="top" wrapText="1"/>
    </xf>
    <xf numFmtId="0" fontId="21" fillId="0" borderId="4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vertical="top" wrapText="1"/>
    </xf>
    <xf numFmtId="0" fontId="4" fillId="33" borderId="16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left" vertical="center"/>
    </xf>
    <xf numFmtId="0" fontId="12" fillId="33" borderId="41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168" fontId="4" fillId="33" borderId="38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168" fontId="4" fillId="0" borderId="41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vertical="top" wrapText="1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168" fontId="4" fillId="0" borderId="43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1" fontId="23" fillId="0" borderId="28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left" vertical="center" wrapText="1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1" fontId="23" fillId="0" borderId="51" xfId="0" applyNumberFormat="1" applyFont="1" applyBorder="1" applyAlignment="1">
      <alignment horizontal="center" vertical="center"/>
    </xf>
    <xf numFmtId="1" fontId="23" fillId="0" borderId="52" xfId="0" applyNumberFormat="1" applyFont="1" applyBorder="1" applyAlignment="1">
      <alignment horizontal="center" vertical="center"/>
    </xf>
    <xf numFmtId="1" fontId="23" fillId="0" borderId="29" xfId="0" applyNumberFormat="1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2" fontId="63" fillId="0" borderId="10" xfId="0" applyNumberFormat="1" applyFont="1" applyBorder="1" applyAlignment="1">
      <alignment horizontal="left" vertical="center" wrapText="1"/>
    </xf>
    <xf numFmtId="0" fontId="63" fillId="0" borderId="2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62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vertical="top" wrapText="1"/>
    </xf>
    <xf numFmtId="0" fontId="63" fillId="0" borderId="2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52" xfId="0" applyFont="1" applyBorder="1" applyAlignment="1">
      <alignment horizontal="center" vertical="center"/>
    </xf>
    <xf numFmtId="0" fontId="63" fillId="0" borderId="33" xfId="0" applyFont="1" applyBorder="1" applyAlignment="1">
      <alignment horizontal="left" vertical="center" wrapText="1"/>
    </xf>
    <xf numFmtId="0" fontId="63" fillId="0" borderId="31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 wrapText="1"/>
    </xf>
    <xf numFmtId="14" fontId="0" fillId="0" borderId="0" xfId="0" applyNumberFormat="1" applyFill="1" applyAlignment="1">
      <alignment horizontal="center"/>
    </xf>
    <xf numFmtId="2" fontId="12" fillId="0" borderId="18" xfId="0" applyNumberFormat="1" applyFont="1" applyBorder="1" applyAlignment="1">
      <alignment horizontal="left" vertical="center" wrapText="1"/>
    </xf>
    <xf numFmtId="168" fontId="4" fillId="0" borderId="3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168" fontId="4" fillId="0" borderId="4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2" fontId="12" fillId="0" borderId="29" xfId="0" applyNumberFormat="1" applyFont="1" applyBorder="1" applyAlignment="1">
      <alignment horizontal="left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1" fontId="12" fillId="0" borderId="4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63" fillId="0" borderId="29" xfId="0" applyFont="1" applyBorder="1" applyAlignment="1">
      <alignment horizontal="left" vertical="center" wrapText="1"/>
    </xf>
    <xf numFmtId="0" fontId="63" fillId="0" borderId="30" xfId="0" applyFont="1" applyBorder="1" applyAlignment="1">
      <alignment horizontal="center" vertical="center"/>
    </xf>
    <xf numFmtId="0" fontId="63" fillId="0" borderId="18" xfId="0" applyFont="1" applyBorder="1" applyAlignment="1">
      <alignment horizontal="left" vertical="center" wrapText="1"/>
    </xf>
    <xf numFmtId="0" fontId="63" fillId="0" borderId="43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8" fontId="5" fillId="0" borderId="10" xfId="0" applyNumberFormat="1" applyFont="1" applyBorder="1" applyAlignment="1">
      <alignment horizontal="center" vertical="center"/>
    </xf>
    <xf numFmtId="168" fontId="5" fillId="0" borderId="20" xfId="0" applyNumberFormat="1" applyFont="1" applyBorder="1" applyAlignment="1">
      <alignment horizontal="center" vertical="center"/>
    </xf>
    <xf numFmtId="168" fontId="5" fillId="0" borderId="55" xfId="0" applyNumberFormat="1" applyFont="1" applyBorder="1" applyAlignment="1">
      <alignment horizontal="center" vertical="center"/>
    </xf>
    <xf numFmtId="168" fontId="5" fillId="0" borderId="5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8" fontId="5" fillId="0" borderId="33" xfId="0" applyNumberFormat="1" applyFont="1" applyBorder="1" applyAlignment="1">
      <alignment horizontal="center" vertical="center"/>
    </xf>
    <xf numFmtId="168" fontId="5" fillId="0" borderId="3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8" fontId="5" fillId="0" borderId="28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8" fontId="4" fillId="0" borderId="35" xfId="0" applyNumberFormat="1" applyFont="1" applyBorder="1" applyAlignment="1">
      <alignment horizontal="center" vertical="center"/>
    </xf>
    <xf numFmtId="168" fontId="4" fillId="0" borderId="43" xfId="0" applyNumberFormat="1" applyFont="1" applyBorder="1" applyAlignment="1">
      <alignment horizontal="center" vertical="center"/>
    </xf>
    <xf numFmtId="168" fontId="4" fillId="0" borderId="4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view="pageBreakPreview" zoomScale="160" zoomScaleSheetLayoutView="160" zoomScalePageLayoutView="0" workbookViewId="0" topLeftCell="A1">
      <selection activeCell="B10" sqref="B10"/>
    </sheetView>
  </sheetViews>
  <sheetFormatPr defaultColWidth="9.00390625" defaultRowHeight="12.75"/>
  <cols>
    <col min="3" max="3" width="10.625" style="0" bestFit="1" customWidth="1"/>
    <col min="5" max="5" width="4.25390625" style="0" customWidth="1"/>
    <col min="6" max="6" width="13.875" style="0" customWidth="1"/>
    <col min="7" max="7" width="13.00390625" style="0" customWidth="1"/>
    <col min="8" max="8" width="10.25390625" style="7" customWidth="1"/>
    <col min="9" max="9" width="13.875" style="0" customWidth="1"/>
  </cols>
  <sheetData>
    <row r="2" ht="12.75">
      <c r="B2" t="s">
        <v>20</v>
      </c>
    </row>
    <row r="3" spans="1:2" ht="12.75">
      <c r="A3" s="15" t="s">
        <v>661</v>
      </c>
      <c r="B3" s="15"/>
    </row>
    <row r="5" spans="1:3" ht="12.75">
      <c r="A5" s="377" t="s">
        <v>21</v>
      </c>
      <c r="B5" s="377"/>
      <c r="C5" s="377"/>
    </row>
    <row r="6" spans="1:11" ht="23.25" customHeight="1">
      <c r="A6" s="1" t="s">
        <v>22</v>
      </c>
      <c r="B6" s="1"/>
      <c r="C6" s="354">
        <v>42965</v>
      </c>
      <c r="D6" s="1"/>
      <c r="K6" s="4"/>
    </row>
    <row r="7" spans="1:3" ht="12.75">
      <c r="A7" s="2">
        <v>1</v>
      </c>
      <c r="B7" s="3">
        <v>21</v>
      </c>
      <c r="C7" s="117" t="s">
        <v>662</v>
      </c>
    </row>
    <row r="8" spans="1:3" ht="12.75">
      <c r="A8" s="2">
        <v>2</v>
      </c>
      <c r="B8" s="3">
        <v>22</v>
      </c>
      <c r="C8" s="117" t="s">
        <v>590</v>
      </c>
    </row>
    <row r="9" spans="1:3" ht="12.75">
      <c r="A9" s="2">
        <v>3</v>
      </c>
      <c r="B9" s="3">
        <v>23</v>
      </c>
      <c r="C9" s="117" t="s">
        <v>590</v>
      </c>
    </row>
    <row r="10" spans="1:3" ht="12.75">
      <c r="A10" s="2">
        <v>4</v>
      </c>
      <c r="B10" s="3">
        <v>24</v>
      </c>
      <c r="C10" s="117" t="s">
        <v>590</v>
      </c>
    </row>
    <row r="11" spans="1:9" ht="12.75">
      <c r="A11" s="2"/>
      <c r="B11" s="3"/>
      <c r="C11" s="117"/>
      <c r="I11" s="7"/>
    </row>
    <row r="12" spans="3:9" ht="12.75">
      <c r="C12" s="5"/>
      <c r="I12" s="7"/>
    </row>
    <row r="13" spans="1:9" ht="12.75">
      <c r="A13" s="1"/>
      <c r="B13" s="1"/>
      <c r="C13" s="5"/>
      <c r="I13" s="7"/>
    </row>
    <row r="14" ht="12.75">
      <c r="C14" s="5"/>
    </row>
    <row r="15" ht="12.75">
      <c r="C15" s="6"/>
    </row>
    <row r="16" ht="12.75">
      <c r="C16" s="6"/>
    </row>
  </sheetData>
  <sheetProtection/>
  <mergeCells count="1"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6.75390625" style="8" customWidth="1"/>
    <col min="2" max="2" width="52.75390625" style="8" customWidth="1"/>
    <col min="3" max="4" width="15.75390625" style="8" customWidth="1"/>
    <col min="5" max="5" width="22.75390625" style="8" customWidth="1"/>
    <col min="6" max="7" width="13.75390625" style="8" customWidth="1"/>
    <col min="8" max="8" width="0.2421875" style="8" hidden="1" customWidth="1"/>
    <col min="9" max="16384" width="9.125" style="8" customWidth="1"/>
  </cols>
  <sheetData>
    <row r="1" ht="9" customHeight="1"/>
    <row r="2" spans="1:8" ht="18" customHeight="1">
      <c r="A2" s="386" t="s">
        <v>663</v>
      </c>
      <c r="B2" s="386"/>
      <c r="C2" s="386"/>
      <c r="D2" s="386"/>
      <c r="E2" s="386"/>
      <c r="F2" s="386"/>
      <c r="G2" s="386"/>
      <c r="H2" s="386"/>
    </row>
    <row r="3" spans="1:8" ht="9" customHeight="1">
      <c r="A3" s="11"/>
      <c r="B3" s="11"/>
      <c r="C3" s="11"/>
      <c r="D3" s="11"/>
      <c r="E3" s="11"/>
      <c r="F3" s="11"/>
      <c r="G3" s="11"/>
      <c r="H3" s="11"/>
    </row>
    <row r="4" spans="1:8" ht="18" customHeight="1">
      <c r="A4" s="382" t="s">
        <v>362</v>
      </c>
      <c r="B4" s="382"/>
      <c r="C4" s="382"/>
      <c r="D4" s="382"/>
      <c r="E4" s="382"/>
      <c r="F4" s="382"/>
      <c r="G4" s="382"/>
      <c r="H4" s="382"/>
    </row>
    <row r="5" spans="1:8" ht="9" customHeight="1">
      <c r="A5" s="12"/>
      <c r="B5" s="12"/>
      <c r="C5" s="12"/>
      <c r="D5" s="12"/>
      <c r="E5" s="12"/>
      <c r="F5" s="12"/>
      <c r="G5" s="12"/>
      <c r="H5" s="12"/>
    </row>
    <row r="6" spans="1:8" ht="18" customHeight="1">
      <c r="A6" s="382" t="s">
        <v>361</v>
      </c>
      <c r="B6" s="382"/>
      <c r="C6" s="382"/>
      <c r="D6" s="382"/>
      <c r="E6" s="382"/>
      <c r="F6" s="382"/>
      <c r="G6" s="382"/>
      <c r="H6" s="12"/>
    </row>
    <row r="7" spans="1:7" ht="9" customHeight="1">
      <c r="A7" s="12"/>
      <c r="B7" s="12"/>
      <c r="C7" s="12"/>
      <c r="D7" s="12"/>
      <c r="E7" s="12"/>
      <c r="F7" s="12"/>
      <c r="G7" s="12"/>
    </row>
    <row r="8" spans="1:7" ht="18" customHeight="1">
      <c r="A8" s="382" t="s">
        <v>664</v>
      </c>
      <c r="B8" s="382"/>
      <c r="C8" s="382"/>
      <c r="D8" s="382"/>
      <c r="E8" s="382"/>
      <c r="F8" s="382"/>
      <c r="G8" s="382"/>
    </row>
    <row r="9" ht="21" customHeight="1"/>
    <row r="10" spans="1:7" ht="18" customHeight="1">
      <c r="A10" s="385" t="s">
        <v>24</v>
      </c>
      <c r="B10" s="385"/>
      <c r="C10" s="385"/>
      <c r="D10" s="385"/>
      <c r="E10" s="385"/>
      <c r="F10" s="385"/>
      <c r="G10" s="385"/>
    </row>
    <row r="11" spans="1:5" ht="9" customHeight="1" thickBot="1">
      <c r="A11" s="10"/>
      <c r="B11" s="10"/>
      <c r="C11" s="10"/>
      <c r="D11" s="10"/>
      <c r="E11" s="10"/>
    </row>
    <row r="12" spans="1:7" ht="48" customHeight="1">
      <c r="A12" s="389" t="s">
        <v>25</v>
      </c>
      <c r="B12" s="387" t="s">
        <v>31</v>
      </c>
      <c r="C12" s="387" t="s">
        <v>32</v>
      </c>
      <c r="D12" s="387"/>
      <c r="E12" s="391" t="s">
        <v>35</v>
      </c>
      <c r="F12" s="387" t="s">
        <v>183</v>
      </c>
      <c r="G12" s="393"/>
    </row>
    <row r="13" spans="1:7" ht="39" customHeight="1">
      <c r="A13" s="390"/>
      <c r="B13" s="388"/>
      <c r="C13" s="19" t="s">
        <v>33</v>
      </c>
      <c r="D13" s="19" t="s">
        <v>34</v>
      </c>
      <c r="E13" s="392"/>
      <c r="F13" s="388"/>
      <c r="G13" s="394"/>
    </row>
    <row r="14" spans="1:7" ht="27" customHeight="1">
      <c r="A14" s="21">
        <v>1</v>
      </c>
      <c r="B14" s="20" t="s">
        <v>30</v>
      </c>
      <c r="C14" s="55">
        <f>SUM(C15:C18)</f>
        <v>497</v>
      </c>
      <c r="D14" s="55">
        <f>SUM(D15:D18)</f>
        <v>3076</v>
      </c>
      <c r="E14" s="56">
        <f>D14/(титул!B7+титул!B8+титул!B9+титул!B10+титул!B11)</f>
        <v>34.17777777777778</v>
      </c>
      <c r="F14" s="378">
        <f>('гум,соц-эк'!H91+'мат и ест-науч'!H34+'проф '!H265+общеобр!H184)/общий!D14*100</f>
        <v>49.38231469440832</v>
      </c>
      <c r="G14" s="379"/>
    </row>
    <row r="15" spans="1:7" ht="39" customHeight="1">
      <c r="A15" s="21">
        <v>2</v>
      </c>
      <c r="B15" s="20" t="s">
        <v>166</v>
      </c>
      <c r="C15" s="55">
        <f>'гум,соц-эк'!F91</f>
        <v>80</v>
      </c>
      <c r="D15" s="55">
        <f>'гум,соц-эк'!E91</f>
        <v>646</v>
      </c>
      <c r="E15" s="56">
        <f>D15/'гум,соц-эк'!C91</f>
        <v>2.5634920634920637</v>
      </c>
      <c r="F15" s="378">
        <f>'гум,соц-эк'!H91/'гум,соц-эк'!E91*100</f>
        <v>61.30030959752322</v>
      </c>
      <c r="G15" s="379"/>
    </row>
    <row r="16" spans="1:7" ht="27" customHeight="1">
      <c r="A16" s="21">
        <v>3</v>
      </c>
      <c r="B16" s="20" t="s">
        <v>167</v>
      </c>
      <c r="C16" s="55">
        <f>'мат и ест-науч'!F34</f>
        <v>24</v>
      </c>
      <c r="D16" s="55">
        <f>'мат и ест-науч'!E34</f>
        <v>181</v>
      </c>
      <c r="E16" s="56">
        <f>D16/'мат и ест-науч'!C34</f>
        <v>1.6160714285714286</v>
      </c>
      <c r="F16" s="378">
        <f>'мат и ест-науч'!H34/'мат и ест-науч'!E34*100</f>
        <v>35.91160220994475</v>
      </c>
      <c r="G16" s="379"/>
    </row>
    <row r="17" spans="1:7" ht="27" customHeight="1">
      <c r="A17" s="80">
        <v>4</v>
      </c>
      <c r="B17" s="81" t="s">
        <v>27</v>
      </c>
      <c r="C17" s="82">
        <f>'проф '!$F$265</f>
        <v>238</v>
      </c>
      <c r="D17" s="79">
        <f>'проф '!$E$265</f>
        <v>1033</v>
      </c>
      <c r="E17" s="83">
        <f>общий!D17/'проф '!C265</f>
        <v>1.403532608695652</v>
      </c>
      <c r="F17" s="383">
        <f>'проф '!H265/'проф '!E265*100</f>
        <v>45.78896418199419</v>
      </c>
      <c r="G17" s="384"/>
    </row>
    <row r="18" spans="1:7" ht="27" customHeight="1" thickBot="1">
      <c r="A18" s="57">
        <v>5</v>
      </c>
      <c r="B18" s="22" t="s">
        <v>149</v>
      </c>
      <c r="C18" s="57">
        <f>общеобр!F184</f>
        <v>155</v>
      </c>
      <c r="D18" s="52">
        <f>общеобр!E184</f>
        <v>1216</v>
      </c>
      <c r="E18" s="58">
        <f>общеобр!E184/общеобр!C184</f>
        <v>3.8603174603174604</v>
      </c>
      <c r="F18" s="380">
        <f>общеобр!H184/общеобр!E184*100</f>
        <v>48.10855263157895</v>
      </c>
      <c r="G18" s="381"/>
    </row>
    <row r="19" spans="5:6" ht="12.75">
      <c r="E19" s="9"/>
      <c r="F19" s="9"/>
    </row>
  </sheetData>
  <sheetProtection/>
  <mergeCells count="15">
    <mergeCell ref="A2:H2"/>
    <mergeCell ref="B12:B13"/>
    <mergeCell ref="A12:A13"/>
    <mergeCell ref="C12:D12"/>
    <mergeCell ref="E12:E13"/>
    <mergeCell ref="A4:H4"/>
    <mergeCell ref="F12:G13"/>
    <mergeCell ref="F14:G14"/>
    <mergeCell ref="F15:G15"/>
    <mergeCell ref="F18:G18"/>
    <mergeCell ref="A6:G6"/>
    <mergeCell ref="F17:G17"/>
    <mergeCell ref="A8:G8"/>
    <mergeCell ref="A10:G10"/>
    <mergeCell ref="F16:G16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view="pageBreakPreview" zoomScale="80" zoomScaleSheetLayoutView="80" zoomScalePageLayoutView="0" workbookViewId="0" topLeftCell="A69">
      <selection activeCell="E90" sqref="E90"/>
    </sheetView>
  </sheetViews>
  <sheetFormatPr defaultColWidth="9.00390625" defaultRowHeight="12.75"/>
  <cols>
    <col min="1" max="1" width="4.125" style="13" customWidth="1"/>
    <col min="2" max="2" width="26.75390625" style="13" customWidth="1"/>
    <col min="3" max="3" width="21.75390625" style="13" customWidth="1"/>
    <col min="4" max="4" width="75.875" style="14" customWidth="1"/>
    <col min="5" max="5" width="12.25390625" style="13" customWidth="1"/>
    <col min="6" max="6" width="9.125" style="13" customWidth="1"/>
    <col min="7" max="7" width="12.75390625" style="76" customWidth="1"/>
    <col min="8" max="9" width="12.75390625" style="13" customWidth="1"/>
    <col min="10" max="11" width="12.625" style="13" customWidth="1"/>
    <col min="12" max="12" width="13.625" style="13" customWidth="1"/>
    <col min="13" max="16384" width="9.125" style="13" customWidth="1"/>
  </cols>
  <sheetData>
    <row r="1" spans="1:11" ht="90.75" customHeight="1" thickBot="1">
      <c r="A1" s="157" t="s">
        <v>25</v>
      </c>
      <c r="B1" s="27" t="s">
        <v>37</v>
      </c>
      <c r="C1" s="27" t="s">
        <v>43</v>
      </c>
      <c r="D1" s="158" t="s">
        <v>44</v>
      </c>
      <c r="E1" s="159" t="s">
        <v>45</v>
      </c>
      <c r="F1" s="130" t="s">
        <v>213</v>
      </c>
      <c r="G1" s="23" t="s">
        <v>23</v>
      </c>
      <c r="H1" s="131" t="s">
        <v>214</v>
      </c>
      <c r="I1" s="23" t="s">
        <v>544</v>
      </c>
      <c r="J1" s="23" t="s">
        <v>545</v>
      </c>
      <c r="K1" s="132" t="s">
        <v>546</v>
      </c>
    </row>
    <row r="2" spans="1:11" ht="17.25" customHeight="1" thickBot="1">
      <c r="A2" s="397">
        <v>1</v>
      </c>
      <c r="B2" s="395" t="s">
        <v>150</v>
      </c>
      <c r="C2" s="27">
        <f>титул!B8</f>
        <v>22</v>
      </c>
      <c r="D2" s="88" t="s">
        <v>319</v>
      </c>
      <c r="E2" s="107">
        <v>2</v>
      </c>
      <c r="F2" s="123">
        <v>1</v>
      </c>
      <c r="G2" s="97">
        <v>1998</v>
      </c>
      <c r="H2" s="97">
        <f>IF(G2&gt;2012,E2,0)</f>
        <v>0</v>
      </c>
      <c r="I2" s="97">
        <v>2</v>
      </c>
      <c r="J2" s="255">
        <f>IF(G2&gt;2011,I2,0)</f>
        <v>0</v>
      </c>
      <c r="K2" s="399">
        <f>SUM(H2:H20)/C2</f>
        <v>3.5</v>
      </c>
    </row>
    <row r="3" spans="1:11" ht="11.25" customHeight="1" thickBot="1">
      <c r="A3" s="398"/>
      <c r="B3" s="396"/>
      <c r="C3" s="28"/>
      <c r="D3" s="90" t="s">
        <v>321</v>
      </c>
      <c r="E3" s="109">
        <v>4</v>
      </c>
      <c r="F3" s="124">
        <v>1</v>
      </c>
      <c r="G3" s="98">
        <v>2000</v>
      </c>
      <c r="H3" s="97">
        <f aca="true" t="shared" si="0" ref="H3:H14">IF(G3&gt;2012,E3,0)</f>
        <v>0</v>
      </c>
      <c r="I3" s="98">
        <v>0</v>
      </c>
      <c r="J3" s="255">
        <f aca="true" t="shared" si="1" ref="J3:J90">IF(G3&gt;2011,I3,0)</f>
        <v>0</v>
      </c>
      <c r="K3" s="400"/>
    </row>
    <row r="4" spans="1:11" ht="11.25" customHeight="1" thickBot="1">
      <c r="A4" s="25"/>
      <c r="B4" s="28"/>
      <c r="C4" s="28"/>
      <c r="D4" s="90" t="s">
        <v>402</v>
      </c>
      <c r="E4" s="109">
        <v>20</v>
      </c>
      <c r="F4" s="124">
        <v>1</v>
      </c>
      <c r="G4" s="98">
        <v>2014</v>
      </c>
      <c r="H4" s="97">
        <f t="shared" si="0"/>
        <v>20</v>
      </c>
      <c r="I4" s="98">
        <v>20</v>
      </c>
      <c r="J4" s="255">
        <f t="shared" si="1"/>
        <v>20</v>
      </c>
      <c r="K4" s="400"/>
    </row>
    <row r="5" spans="1:11" ht="11.25" customHeight="1" thickBot="1">
      <c r="A5" s="25"/>
      <c r="B5" s="28"/>
      <c r="C5" s="28"/>
      <c r="D5" s="90" t="s">
        <v>270</v>
      </c>
      <c r="E5" s="109">
        <v>27</v>
      </c>
      <c r="F5" s="124">
        <v>0</v>
      </c>
      <c r="G5" s="98">
        <v>2013</v>
      </c>
      <c r="H5" s="97">
        <f t="shared" si="0"/>
        <v>27</v>
      </c>
      <c r="I5" s="98">
        <v>27</v>
      </c>
      <c r="J5" s="255">
        <f t="shared" si="1"/>
        <v>27</v>
      </c>
      <c r="K5" s="400"/>
    </row>
    <row r="6" spans="1:11" ht="11.25" customHeight="1" thickBot="1">
      <c r="A6" s="25"/>
      <c r="B6" s="28"/>
      <c r="C6" s="28"/>
      <c r="D6" s="90" t="s">
        <v>554</v>
      </c>
      <c r="E6" s="109">
        <v>2</v>
      </c>
      <c r="F6" s="124">
        <v>0</v>
      </c>
      <c r="G6" s="98">
        <v>2007</v>
      </c>
      <c r="H6" s="97">
        <f t="shared" si="0"/>
        <v>0</v>
      </c>
      <c r="I6" s="98">
        <v>2</v>
      </c>
      <c r="J6" s="255">
        <f t="shared" si="1"/>
        <v>0</v>
      </c>
      <c r="K6" s="400"/>
    </row>
    <row r="7" spans="1:11" ht="23.25" thickBot="1">
      <c r="A7" s="25"/>
      <c r="B7" s="28"/>
      <c r="C7" s="28"/>
      <c r="D7" s="317" t="s">
        <v>67</v>
      </c>
      <c r="E7" s="318">
        <v>5</v>
      </c>
      <c r="F7" s="319">
        <v>1</v>
      </c>
      <c r="G7" s="320">
        <v>2015</v>
      </c>
      <c r="H7" s="97">
        <f t="shared" si="0"/>
        <v>5</v>
      </c>
      <c r="I7" s="320">
        <v>5</v>
      </c>
      <c r="J7" s="255">
        <f t="shared" si="1"/>
        <v>5</v>
      </c>
      <c r="K7" s="400"/>
    </row>
    <row r="8" spans="1:11" ht="15.75" thickBot="1">
      <c r="A8" s="25"/>
      <c r="B8" s="28"/>
      <c r="C8" s="28"/>
      <c r="D8" s="328" t="s">
        <v>68</v>
      </c>
      <c r="E8" s="329">
        <v>5</v>
      </c>
      <c r="F8" s="330">
        <v>1</v>
      </c>
      <c r="G8" s="326">
        <v>2015</v>
      </c>
      <c r="H8" s="97">
        <f t="shared" si="0"/>
        <v>5</v>
      </c>
      <c r="I8" s="326">
        <v>5</v>
      </c>
      <c r="J8" s="255">
        <f t="shared" si="1"/>
        <v>5</v>
      </c>
      <c r="K8" s="400"/>
    </row>
    <row r="9" spans="1:11" ht="23.25" thickBot="1">
      <c r="A9" s="25"/>
      <c r="B9" s="28"/>
      <c r="C9" s="28"/>
      <c r="D9" s="114" t="s">
        <v>54</v>
      </c>
      <c r="E9" s="305">
        <v>5</v>
      </c>
      <c r="F9" s="306">
        <v>1</v>
      </c>
      <c r="G9" s="307">
        <v>2002</v>
      </c>
      <c r="H9" s="97">
        <f t="shared" si="0"/>
        <v>0</v>
      </c>
      <c r="I9" s="307">
        <v>3</v>
      </c>
      <c r="J9" s="255">
        <f t="shared" si="1"/>
        <v>0</v>
      </c>
      <c r="K9" s="400"/>
    </row>
    <row r="10" spans="1:11" ht="15.75" thickBot="1">
      <c r="A10" s="25"/>
      <c r="B10" s="28"/>
      <c r="C10" s="28"/>
      <c r="D10" s="90" t="s">
        <v>320</v>
      </c>
      <c r="E10" s="109">
        <v>5</v>
      </c>
      <c r="F10" s="124">
        <v>1</v>
      </c>
      <c r="G10" s="98">
        <v>2000</v>
      </c>
      <c r="H10" s="97">
        <f t="shared" si="0"/>
        <v>0</v>
      </c>
      <c r="I10" s="98">
        <v>5</v>
      </c>
      <c r="J10" s="255">
        <f t="shared" si="1"/>
        <v>0</v>
      </c>
      <c r="K10" s="400"/>
    </row>
    <row r="11" spans="1:11" ht="23.25" thickBot="1">
      <c r="A11" s="25"/>
      <c r="B11" s="28"/>
      <c r="C11" s="28"/>
      <c r="D11" s="114" t="s">
        <v>53</v>
      </c>
      <c r="E11" s="305">
        <v>1</v>
      </c>
      <c r="F11" s="306">
        <v>1</v>
      </c>
      <c r="G11" s="307">
        <v>2003</v>
      </c>
      <c r="H11" s="97">
        <f t="shared" si="0"/>
        <v>0</v>
      </c>
      <c r="I11" s="307">
        <v>0</v>
      </c>
      <c r="J11" s="255">
        <f t="shared" si="1"/>
        <v>0</v>
      </c>
      <c r="K11" s="400"/>
    </row>
    <row r="12" spans="1:11" ht="15.75" thickBot="1">
      <c r="A12" s="25"/>
      <c r="B12" s="28"/>
      <c r="C12" s="28"/>
      <c r="D12" s="90" t="s">
        <v>49</v>
      </c>
      <c r="E12" s="109">
        <v>1</v>
      </c>
      <c r="F12" s="124">
        <v>1</v>
      </c>
      <c r="G12" s="98">
        <v>2008</v>
      </c>
      <c r="H12" s="97">
        <f t="shared" si="0"/>
        <v>0</v>
      </c>
      <c r="I12" s="307">
        <v>1</v>
      </c>
      <c r="J12" s="255">
        <f t="shared" si="1"/>
        <v>0</v>
      </c>
      <c r="K12" s="400"/>
    </row>
    <row r="13" spans="1:11" ht="15.75" thickBot="1">
      <c r="A13" s="25"/>
      <c r="B13" s="28"/>
      <c r="C13" s="28"/>
      <c r="D13" s="90" t="s">
        <v>50</v>
      </c>
      <c r="E13" s="109">
        <v>2</v>
      </c>
      <c r="F13" s="124">
        <v>1</v>
      </c>
      <c r="G13" s="98">
        <v>2002</v>
      </c>
      <c r="H13" s="97">
        <f t="shared" si="0"/>
        <v>0</v>
      </c>
      <c r="I13" s="307">
        <v>2</v>
      </c>
      <c r="J13" s="255">
        <f t="shared" si="1"/>
        <v>0</v>
      </c>
      <c r="K13" s="400"/>
    </row>
    <row r="14" spans="1:11" ht="23.25" thickBot="1">
      <c r="A14" s="25"/>
      <c r="B14" s="28"/>
      <c r="C14" s="28"/>
      <c r="D14" s="90" t="s">
        <v>403</v>
      </c>
      <c r="E14" s="109">
        <v>10</v>
      </c>
      <c r="F14" s="124">
        <v>1</v>
      </c>
      <c r="G14" s="98">
        <v>2015</v>
      </c>
      <c r="H14" s="97">
        <f t="shared" si="0"/>
        <v>10</v>
      </c>
      <c r="I14" s="98">
        <v>10</v>
      </c>
      <c r="J14" s="255">
        <f t="shared" si="1"/>
        <v>10</v>
      </c>
      <c r="K14" s="400"/>
    </row>
    <row r="15" spans="1:11" ht="11.25" customHeight="1" thickBot="1">
      <c r="A15" s="25"/>
      <c r="B15" s="28"/>
      <c r="C15" s="28"/>
      <c r="D15" s="317" t="s">
        <v>66</v>
      </c>
      <c r="E15" s="318">
        <v>10</v>
      </c>
      <c r="F15" s="319">
        <v>1</v>
      </c>
      <c r="G15" s="320">
        <v>2016</v>
      </c>
      <c r="H15" s="97">
        <f aca="true" t="shared" si="2" ref="H15:H90">IF(G15&gt;2011,E15,0)</f>
        <v>10</v>
      </c>
      <c r="I15" s="320">
        <v>10</v>
      </c>
      <c r="J15" s="255">
        <f t="shared" si="1"/>
        <v>10</v>
      </c>
      <c r="K15" s="400"/>
    </row>
    <row r="16" spans="1:11" ht="11.25" customHeight="1" thickBot="1">
      <c r="A16" s="25"/>
      <c r="B16" s="28"/>
      <c r="C16" s="28"/>
      <c r="D16" s="90" t="s">
        <v>317</v>
      </c>
      <c r="E16" s="109">
        <v>15</v>
      </c>
      <c r="F16" s="124">
        <v>1</v>
      </c>
      <c r="G16" s="98">
        <v>2001</v>
      </c>
      <c r="H16" s="97">
        <f t="shared" si="2"/>
        <v>0</v>
      </c>
      <c r="I16" s="98">
        <v>0</v>
      </c>
      <c r="J16" s="255">
        <f t="shared" si="1"/>
        <v>0</v>
      </c>
      <c r="K16" s="400"/>
    </row>
    <row r="17" spans="1:11" ht="11.25" customHeight="1" thickBot="1">
      <c r="A17" s="25"/>
      <c r="B17" s="28"/>
      <c r="C17" s="28"/>
      <c r="D17" s="90" t="s">
        <v>52</v>
      </c>
      <c r="E17" s="109">
        <v>1</v>
      </c>
      <c r="F17" s="124">
        <v>1</v>
      </c>
      <c r="G17" s="98">
        <v>2004</v>
      </c>
      <c r="H17" s="97">
        <f t="shared" si="2"/>
        <v>0</v>
      </c>
      <c r="I17" s="98">
        <v>1</v>
      </c>
      <c r="J17" s="255">
        <f t="shared" si="1"/>
        <v>0</v>
      </c>
      <c r="K17" s="400"/>
    </row>
    <row r="18" spans="1:11" ht="11.25" customHeight="1" thickBot="1">
      <c r="A18" s="25"/>
      <c r="B18" s="28"/>
      <c r="C18" s="28"/>
      <c r="D18" s="90" t="s">
        <v>316</v>
      </c>
      <c r="E18" s="109">
        <v>2</v>
      </c>
      <c r="F18" s="124">
        <v>0</v>
      </c>
      <c r="G18" s="98">
        <v>2002</v>
      </c>
      <c r="H18" s="97">
        <f t="shared" si="2"/>
        <v>0</v>
      </c>
      <c r="I18" s="98">
        <v>2</v>
      </c>
      <c r="J18" s="255">
        <f t="shared" si="1"/>
        <v>0</v>
      </c>
      <c r="K18" s="400"/>
    </row>
    <row r="19" spans="1:11" ht="11.25" customHeight="1" thickBot="1">
      <c r="A19" s="25"/>
      <c r="B19" s="28"/>
      <c r="C19" s="28"/>
      <c r="D19" s="90" t="s">
        <v>51</v>
      </c>
      <c r="E19" s="109">
        <v>1</v>
      </c>
      <c r="F19" s="124">
        <v>1</v>
      </c>
      <c r="G19" s="98">
        <v>2002</v>
      </c>
      <c r="H19" s="97">
        <f t="shared" si="2"/>
        <v>0</v>
      </c>
      <c r="I19" s="98">
        <v>1</v>
      </c>
      <c r="J19" s="255">
        <f t="shared" si="1"/>
        <v>0</v>
      </c>
      <c r="K19" s="400"/>
    </row>
    <row r="20" spans="1:11" ht="15.75" thickBot="1">
      <c r="A20" s="26"/>
      <c r="B20" s="31"/>
      <c r="C20" s="31"/>
      <c r="D20" s="92" t="s">
        <v>318</v>
      </c>
      <c r="E20" s="110">
        <v>3</v>
      </c>
      <c r="F20" s="125">
        <v>1</v>
      </c>
      <c r="G20" s="99">
        <v>2000</v>
      </c>
      <c r="H20" s="97">
        <f t="shared" si="2"/>
        <v>0</v>
      </c>
      <c r="I20" s="99">
        <v>3</v>
      </c>
      <c r="J20" s="255">
        <f t="shared" si="1"/>
        <v>0</v>
      </c>
      <c r="K20" s="401"/>
    </row>
    <row r="21" spans="1:11" ht="18.75" customHeight="1" thickBot="1">
      <c r="A21" s="24">
        <v>2</v>
      </c>
      <c r="B21" s="27" t="s">
        <v>28</v>
      </c>
      <c r="C21" s="27">
        <f>титул!B8</f>
        <v>22</v>
      </c>
      <c r="D21" s="88" t="s">
        <v>55</v>
      </c>
      <c r="E21" s="107">
        <v>2</v>
      </c>
      <c r="F21" s="123">
        <v>1</v>
      </c>
      <c r="G21" s="97">
        <v>2008</v>
      </c>
      <c r="H21" s="97">
        <f t="shared" si="2"/>
        <v>0</v>
      </c>
      <c r="I21" s="97">
        <v>0</v>
      </c>
      <c r="J21" s="255">
        <f t="shared" si="1"/>
        <v>0</v>
      </c>
      <c r="K21" s="399">
        <f>SUM(H21:H29)/C21</f>
        <v>1.1363636363636365</v>
      </c>
    </row>
    <row r="22" spans="1:11" ht="23.25" thickBot="1">
      <c r="A22" s="25"/>
      <c r="B22" s="29"/>
      <c r="C22" s="28"/>
      <c r="D22" s="90" t="s">
        <v>56</v>
      </c>
      <c r="E22" s="109">
        <v>15</v>
      </c>
      <c r="F22" s="124">
        <v>1</v>
      </c>
      <c r="G22" s="98">
        <v>2010</v>
      </c>
      <c r="H22" s="97">
        <f t="shared" si="2"/>
        <v>0</v>
      </c>
      <c r="I22" s="98">
        <v>0</v>
      </c>
      <c r="J22" s="255">
        <f t="shared" si="1"/>
        <v>0</v>
      </c>
      <c r="K22" s="400"/>
    </row>
    <row r="23" spans="1:11" ht="25.5" customHeight="1" thickBot="1">
      <c r="A23" s="25"/>
      <c r="B23" s="28"/>
      <c r="C23" s="28"/>
      <c r="D23" s="90" t="s">
        <v>57</v>
      </c>
      <c r="E23" s="109">
        <v>1</v>
      </c>
      <c r="F23" s="124">
        <v>1</v>
      </c>
      <c r="G23" s="98">
        <v>2003</v>
      </c>
      <c r="H23" s="97">
        <f t="shared" si="2"/>
        <v>0</v>
      </c>
      <c r="I23" s="98">
        <v>1</v>
      </c>
      <c r="J23" s="255">
        <f t="shared" si="1"/>
        <v>0</v>
      </c>
      <c r="K23" s="400"/>
    </row>
    <row r="24" spans="1:11" ht="16.5" customHeight="1" thickBot="1">
      <c r="A24" s="25"/>
      <c r="B24" s="28"/>
      <c r="C24" s="28"/>
      <c r="D24" s="90" t="s">
        <v>555</v>
      </c>
      <c r="E24" s="109">
        <v>3</v>
      </c>
      <c r="F24" s="124">
        <v>1</v>
      </c>
      <c r="G24" s="98">
        <v>2000</v>
      </c>
      <c r="H24" s="97">
        <f t="shared" si="2"/>
        <v>0</v>
      </c>
      <c r="I24" s="98">
        <v>3</v>
      </c>
      <c r="J24" s="255">
        <f t="shared" si="1"/>
        <v>0</v>
      </c>
      <c r="K24" s="400"/>
    </row>
    <row r="25" spans="1:11" ht="15.75" thickBot="1">
      <c r="A25" s="25"/>
      <c r="B25" s="28"/>
      <c r="C25" s="28"/>
      <c r="D25" s="90" t="s">
        <v>188</v>
      </c>
      <c r="E25" s="109">
        <v>2</v>
      </c>
      <c r="F25" s="124">
        <v>1</v>
      </c>
      <c r="G25" s="98">
        <v>2000</v>
      </c>
      <c r="H25" s="97">
        <f t="shared" si="2"/>
        <v>0</v>
      </c>
      <c r="I25" s="98">
        <v>0</v>
      </c>
      <c r="J25" s="255">
        <f t="shared" si="1"/>
        <v>0</v>
      </c>
      <c r="K25" s="400"/>
    </row>
    <row r="26" spans="1:11" ht="11.25" customHeight="1" thickBot="1">
      <c r="A26" s="25"/>
      <c r="B26" s="28"/>
      <c r="C26" s="28"/>
      <c r="D26" s="90" t="s">
        <v>189</v>
      </c>
      <c r="E26" s="109">
        <v>1</v>
      </c>
      <c r="F26" s="124">
        <v>1</v>
      </c>
      <c r="G26" s="98">
        <v>2004</v>
      </c>
      <c r="H26" s="97">
        <f t="shared" si="2"/>
        <v>0</v>
      </c>
      <c r="I26" s="98">
        <v>0</v>
      </c>
      <c r="J26" s="255">
        <f t="shared" si="1"/>
        <v>0</v>
      </c>
      <c r="K26" s="400"/>
    </row>
    <row r="27" spans="1:11" ht="11.25" customHeight="1" thickBot="1">
      <c r="A27" s="25"/>
      <c r="B27" s="28"/>
      <c r="C27" s="28"/>
      <c r="D27" s="90" t="s">
        <v>292</v>
      </c>
      <c r="E27" s="109">
        <v>10</v>
      </c>
      <c r="F27" s="124">
        <v>1</v>
      </c>
      <c r="G27" s="98">
        <v>2006</v>
      </c>
      <c r="H27" s="97">
        <f t="shared" si="2"/>
        <v>0</v>
      </c>
      <c r="I27" s="98">
        <v>10</v>
      </c>
      <c r="J27" s="255">
        <f t="shared" si="1"/>
        <v>0</v>
      </c>
      <c r="K27" s="400"/>
    </row>
    <row r="28" spans="1:11" ht="15.75" thickBot="1">
      <c r="A28" s="25"/>
      <c r="B28" s="28"/>
      <c r="C28" s="28"/>
      <c r="D28" s="327" t="s">
        <v>65</v>
      </c>
      <c r="E28" s="318">
        <v>10</v>
      </c>
      <c r="F28" s="319">
        <v>1</v>
      </c>
      <c r="G28" s="320">
        <v>2015</v>
      </c>
      <c r="H28" s="97">
        <f t="shared" si="2"/>
        <v>10</v>
      </c>
      <c r="I28" s="320">
        <v>10</v>
      </c>
      <c r="J28" s="255">
        <f t="shared" si="1"/>
        <v>10</v>
      </c>
      <c r="K28" s="400"/>
    </row>
    <row r="29" spans="1:11" ht="14.25" customHeight="1" thickBot="1">
      <c r="A29" s="25"/>
      <c r="B29" s="28"/>
      <c r="C29" s="28"/>
      <c r="D29" s="90" t="s">
        <v>93</v>
      </c>
      <c r="E29" s="109">
        <v>15</v>
      </c>
      <c r="F29" s="124">
        <v>1</v>
      </c>
      <c r="G29" s="98">
        <v>2015</v>
      </c>
      <c r="H29" s="97">
        <f t="shared" si="2"/>
        <v>15</v>
      </c>
      <c r="I29" s="98">
        <v>15</v>
      </c>
      <c r="J29" s="255">
        <f t="shared" si="1"/>
        <v>15</v>
      </c>
      <c r="K29" s="400"/>
    </row>
    <row r="30" spans="1:11" ht="15.75" customHeight="1" thickBot="1">
      <c r="A30" s="397">
        <v>3</v>
      </c>
      <c r="B30" s="402" t="s">
        <v>427</v>
      </c>
      <c r="C30" s="27">
        <f>титул!B10</f>
        <v>24</v>
      </c>
      <c r="D30" s="111" t="s">
        <v>322</v>
      </c>
      <c r="E30" s="107">
        <v>2</v>
      </c>
      <c r="F30" s="123">
        <v>1</v>
      </c>
      <c r="G30" s="97">
        <v>2001</v>
      </c>
      <c r="H30" s="97">
        <f t="shared" si="2"/>
        <v>0</v>
      </c>
      <c r="I30" s="97">
        <v>0</v>
      </c>
      <c r="J30" s="255">
        <f t="shared" si="1"/>
        <v>0</v>
      </c>
      <c r="K30" s="399">
        <f>SUM(H30:H36)/C30</f>
        <v>1.5833333333333333</v>
      </c>
    </row>
    <row r="31" spans="1:11" ht="11.25" customHeight="1" thickBot="1">
      <c r="A31" s="398"/>
      <c r="B31" s="403"/>
      <c r="C31" s="29"/>
      <c r="D31" s="90" t="s">
        <v>323</v>
      </c>
      <c r="E31" s="109">
        <v>2</v>
      </c>
      <c r="F31" s="124">
        <v>1</v>
      </c>
      <c r="G31" s="98">
        <v>2002</v>
      </c>
      <c r="H31" s="97">
        <f t="shared" si="2"/>
        <v>0</v>
      </c>
      <c r="I31" s="98">
        <v>0</v>
      </c>
      <c r="J31" s="255">
        <f t="shared" si="1"/>
        <v>0</v>
      </c>
      <c r="K31" s="400"/>
    </row>
    <row r="32" spans="1:11" ht="11.25" customHeight="1" thickBot="1">
      <c r="A32" s="25"/>
      <c r="B32" s="28"/>
      <c r="C32" s="29"/>
      <c r="D32" s="90" t="s">
        <v>460</v>
      </c>
      <c r="E32" s="109">
        <v>3</v>
      </c>
      <c r="F32" s="124">
        <v>0</v>
      </c>
      <c r="G32" s="98">
        <v>2013</v>
      </c>
      <c r="H32" s="97">
        <f t="shared" si="2"/>
        <v>3</v>
      </c>
      <c r="I32" s="98">
        <v>3</v>
      </c>
      <c r="J32" s="255">
        <f t="shared" si="1"/>
        <v>3</v>
      </c>
      <c r="K32" s="400"/>
    </row>
    <row r="33" spans="1:11" ht="11.25" customHeight="1" thickBot="1">
      <c r="A33" s="25"/>
      <c r="B33" s="28"/>
      <c r="C33" s="29"/>
      <c r="D33" s="317" t="s">
        <v>339</v>
      </c>
      <c r="E33" s="318">
        <v>5</v>
      </c>
      <c r="F33" s="319">
        <v>1</v>
      </c>
      <c r="G33" s="320">
        <v>2015</v>
      </c>
      <c r="H33" s="97">
        <f t="shared" si="2"/>
        <v>5</v>
      </c>
      <c r="I33" s="320">
        <v>5</v>
      </c>
      <c r="J33" s="255">
        <f t="shared" si="1"/>
        <v>5</v>
      </c>
      <c r="K33" s="400"/>
    </row>
    <row r="34" spans="1:11" ht="11.25" customHeight="1" thickBot="1">
      <c r="A34" s="25"/>
      <c r="B34" s="28"/>
      <c r="C34" s="29"/>
      <c r="D34" s="90" t="s">
        <v>414</v>
      </c>
      <c r="E34" s="109">
        <v>30</v>
      </c>
      <c r="F34" s="124">
        <v>1</v>
      </c>
      <c r="G34" s="98">
        <v>2014</v>
      </c>
      <c r="H34" s="97">
        <f t="shared" si="2"/>
        <v>30</v>
      </c>
      <c r="I34" s="98">
        <v>30</v>
      </c>
      <c r="J34" s="255">
        <f t="shared" si="1"/>
        <v>30</v>
      </c>
      <c r="K34" s="400"/>
    </row>
    <row r="35" spans="1:11" ht="11.25" customHeight="1" thickBot="1">
      <c r="A35" s="25"/>
      <c r="B35" s="28"/>
      <c r="C35" s="29"/>
      <c r="D35" s="90" t="s">
        <v>324</v>
      </c>
      <c r="E35" s="109">
        <v>1</v>
      </c>
      <c r="F35" s="124">
        <v>1</v>
      </c>
      <c r="G35" s="98">
        <v>2007</v>
      </c>
      <c r="H35" s="97">
        <f t="shared" si="2"/>
        <v>0</v>
      </c>
      <c r="I35" s="98">
        <v>1</v>
      </c>
      <c r="J35" s="255">
        <f t="shared" si="1"/>
        <v>0</v>
      </c>
      <c r="K35" s="400"/>
    </row>
    <row r="36" spans="1:11" ht="23.25" thickBot="1">
      <c r="A36" s="26"/>
      <c r="B36" s="31"/>
      <c r="C36" s="30"/>
      <c r="D36" s="92" t="s">
        <v>556</v>
      </c>
      <c r="E36" s="110">
        <v>1</v>
      </c>
      <c r="F36" s="125">
        <v>1</v>
      </c>
      <c r="G36" s="99">
        <v>1996</v>
      </c>
      <c r="H36" s="97">
        <f t="shared" si="2"/>
        <v>0</v>
      </c>
      <c r="I36" s="99">
        <v>0</v>
      </c>
      <c r="J36" s="255">
        <f t="shared" si="1"/>
        <v>0</v>
      </c>
      <c r="K36" s="401"/>
    </row>
    <row r="37" spans="1:11" ht="45.75" thickBot="1">
      <c r="A37" s="24">
        <v>4</v>
      </c>
      <c r="B37" s="27" t="s">
        <v>666</v>
      </c>
      <c r="C37" s="27">
        <f>титул!B8+титул!B9+титул!B10</f>
        <v>69</v>
      </c>
      <c r="D37" s="126" t="s">
        <v>46</v>
      </c>
      <c r="E37" s="107">
        <v>30</v>
      </c>
      <c r="F37" s="123">
        <v>1</v>
      </c>
      <c r="G37" s="97">
        <v>2009</v>
      </c>
      <c r="H37" s="97">
        <f t="shared" si="2"/>
        <v>0</v>
      </c>
      <c r="I37" s="97">
        <v>0</v>
      </c>
      <c r="J37" s="255">
        <f t="shared" si="1"/>
        <v>0</v>
      </c>
      <c r="K37" s="399">
        <f>SUM(H37:H45)/C37</f>
        <v>1.1594202898550725</v>
      </c>
    </row>
    <row r="38" spans="1:11" ht="23.25" thickBot="1">
      <c r="A38" s="25"/>
      <c r="B38" s="28"/>
      <c r="C38" s="28"/>
      <c r="D38" s="128" t="s">
        <v>48</v>
      </c>
      <c r="E38" s="109">
        <v>19</v>
      </c>
      <c r="F38" s="124">
        <v>1</v>
      </c>
      <c r="G38" s="98">
        <v>1999</v>
      </c>
      <c r="H38" s="97">
        <f t="shared" si="2"/>
        <v>0</v>
      </c>
      <c r="I38" s="98">
        <v>19</v>
      </c>
      <c r="J38" s="255">
        <f t="shared" si="1"/>
        <v>0</v>
      </c>
      <c r="K38" s="400"/>
    </row>
    <row r="39" spans="1:11" ht="23.25" thickBot="1">
      <c r="A39" s="25"/>
      <c r="B39" s="28"/>
      <c r="C39" s="28"/>
      <c r="D39" s="323" t="s">
        <v>72</v>
      </c>
      <c r="E39" s="318">
        <v>20</v>
      </c>
      <c r="F39" s="319">
        <v>1</v>
      </c>
      <c r="G39" s="320">
        <v>2015</v>
      </c>
      <c r="H39" s="97">
        <f t="shared" si="2"/>
        <v>20</v>
      </c>
      <c r="I39" s="320">
        <v>20</v>
      </c>
      <c r="J39" s="255">
        <f t="shared" si="1"/>
        <v>20</v>
      </c>
      <c r="K39" s="400"/>
    </row>
    <row r="40" spans="1:11" ht="23.25" thickBot="1">
      <c r="A40" s="25"/>
      <c r="B40" s="28"/>
      <c r="C40" s="28"/>
      <c r="D40" s="128" t="s">
        <v>47</v>
      </c>
      <c r="E40" s="109">
        <v>30</v>
      </c>
      <c r="F40" s="124">
        <v>0</v>
      </c>
      <c r="G40" s="98">
        <v>2008</v>
      </c>
      <c r="H40" s="97">
        <f t="shared" si="2"/>
        <v>0</v>
      </c>
      <c r="I40" s="98">
        <v>0</v>
      </c>
      <c r="J40" s="255">
        <f t="shared" si="1"/>
        <v>0</v>
      </c>
      <c r="K40" s="400"/>
    </row>
    <row r="41" spans="1:11" ht="23.25" thickBot="1">
      <c r="A41" s="25"/>
      <c r="B41" s="28"/>
      <c r="C41" s="28"/>
      <c r="D41" s="128" t="s">
        <v>302</v>
      </c>
      <c r="E41" s="109">
        <v>20</v>
      </c>
      <c r="F41" s="124">
        <v>0</v>
      </c>
      <c r="G41" s="98">
        <v>2013</v>
      </c>
      <c r="H41" s="97">
        <f t="shared" si="2"/>
        <v>20</v>
      </c>
      <c r="I41" s="98">
        <v>20</v>
      </c>
      <c r="J41" s="255">
        <f t="shared" si="1"/>
        <v>20</v>
      </c>
      <c r="K41" s="400"/>
    </row>
    <row r="42" spans="1:11" ht="23.25" thickBot="1">
      <c r="A42" s="25"/>
      <c r="B42" s="28"/>
      <c r="C42" s="28"/>
      <c r="D42" s="128" t="s">
        <v>94</v>
      </c>
      <c r="E42" s="331">
        <v>20</v>
      </c>
      <c r="F42" s="332">
        <v>1</v>
      </c>
      <c r="G42" s="307">
        <v>2014</v>
      </c>
      <c r="H42" s="97">
        <f t="shared" si="2"/>
        <v>20</v>
      </c>
      <c r="I42" s="97">
        <v>20</v>
      </c>
      <c r="J42" s="255">
        <f t="shared" si="1"/>
        <v>20</v>
      </c>
      <c r="K42" s="400"/>
    </row>
    <row r="43" spans="1:11" ht="23.25" thickBot="1">
      <c r="A43" s="25"/>
      <c r="B43" s="28"/>
      <c r="C43" s="28"/>
      <c r="D43" s="323" t="s">
        <v>69</v>
      </c>
      <c r="E43" s="324">
        <v>5</v>
      </c>
      <c r="F43" s="325">
        <v>1</v>
      </c>
      <c r="G43" s="326">
        <v>2015</v>
      </c>
      <c r="H43" s="97">
        <f t="shared" si="2"/>
        <v>5</v>
      </c>
      <c r="I43" s="321">
        <v>5</v>
      </c>
      <c r="J43" s="255">
        <f t="shared" si="1"/>
        <v>5</v>
      </c>
      <c r="K43" s="400"/>
    </row>
    <row r="44" spans="1:11" ht="23.25" thickBot="1">
      <c r="A44" s="25"/>
      <c r="B44" s="28"/>
      <c r="C44" s="28"/>
      <c r="D44" s="323" t="s">
        <v>70</v>
      </c>
      <c r="E44" s="324">
        <v>5</v>
      </c>
      <c r="F44" s="325">
        <v>1</v>
      </c>
      <c r="G44" s="326">
        <v>2016</v>
      </c>
      <c r="H44" s="97">
        <f t="shared" si="2"/>
        <v>5</v>
      </c>
      <c r="I44" s="321">
        <v>5</v>
      </c>
      <c r="J44" s="255">
        <f t="shared" si="1"/>
        <v>5</v>
      </c>
      <c r="K44" s="400"/>
    </row>
    <row r="45" spans="1:11" ht="23.25" thickBot="1">
      <c r="A45" s="25"/>
      <c r="B45" s="28"/>
      <c r="C45" s="28"/>
      <c r="D45" s="323" t="s">
        <v>71</v>
      </c>
      <c r="E45" s="318">
        <v>10</v>
      </c>
      <c r="F45" s="319">
        <v>1</v>
      </c>
      <c r="G45" s="320">
        <v>2016</v>
      </c>
      <c r="H45" s="97">
        <f t="shared" si="2"/>
        <v>10</v>
      </c>
      <c r="I45" s="320">
        <v>10</v>
      </c>
      <c r="J45" s="255">
        <f t="shared" si="1"/>
        <v>10</v>
      </c>
      <c r="K45" s="400"/>
    </row>
    <row r="46" spans="1:11" ht="17.25" customHeight="1" thickBot="1">
      <c r="A46" s="24">
        <v>5</v>
      </c>
      <c r="B46" s="27" t="s">
        <v>29</v>
      </c>
      <c r="C46" s="121">
        <f>титул!B8+титул!B9+титул!B10</f>
        <v>69</v>
      </c>
      <c r="D46" s="126" t="s">
        <v>84</v>
      </c>
      <c r="E46" s="107">
        <v>2</v>
      </c>
      <c r="F46" s="123">
        <v>1</v>
      </c>
      <c r="G46" s="97">
        <v>2003</v>
      </c>
      <c r="H46" s="97">
        <f t="shared" si="2"/>
        <v>0</v>
      </c>
      <c r="I46" s="97">
        <v>2</v>
      </c>
      <c r="J46" s="255">
        <f t="shared" si="1"/>
        <v>0</v>
      </c>
      <c r="K46" s="399">
        <f>SUM(H46:H55)/C46</f>
        <v>0.6086956521739131</v>
      </c>
    </row>
    <row r="47" spans="1:11" ht="19.5" customHeight="1" thickBot="1">
      <c r="A47" s="25"/>
      <c r="B47" s="120"/>
      <c r="C47" s="120"/>
      <c r="D47" s="128" t="s">
        <v>344</v>
      </c>
      <c r="E47" s="109">
        <v>2</v>
      </c>
      <c r="F47" s="124">
        <v>1</v>
      </c>
      <c r="G47" s="98">
        <v>2002</v>
      </c>
      <c r="H47" s="97">
        <f t="shared" si="2"/>
        <v>0</v>
      </c>
      <c r="I47" s="98">
        <v>2</v>
      </c>
      <c r="J47" s="255">
        <f t="shared" si="1"/>
        <v>0</v>
      </c>
      <c r="K47" s="400"/>
    </row>
    <row r="48" spans="1:11" ht="23.25" thickBot="1">
      <c r="A48" s="25"/>
      <c r="B48" s="120"/>
      <c r="C48" s="120"/>
      <c r="D48" s="128" t="s">
        <v>345</v>
      </c>
      <c r="E48" s="109">
        <v>1</v>
      </c>
      <c r="F48" s="124">
        <v>1</v>
      </c>
      <c r="G48" s="98">
        <v>1999</v>
      </c>
      <c r="H48" s="97">
        <f t="shared" si="2"/>
        <v>0</v>
      </c>
      <c r="I48" s="98">
        <v>1</v>
      </c>
      <c r="J48" s="255">
        <f t="shared" si="1"/>
        <v>0</v>
      </c>
      <c r="K48" s="400"/>
    </row>
    <row r="49" spans="1:11" ht="23.25" thickBot="1">
      <c r="A49" s="25"/>
      <c r="B49" s="120"/>
      <c r="C49" s="120"/>
      <c r="D49" s="128" t="s">
        <v>303</v>
      </c>
      <c r="E49" s="109">
        <v>12</v>
      </c>
      <c r="F49" s="124">
        <v>1</v>
      </c>
      <c r="G49" s="98">
        <v>2013</v>
      </c>
      <c r="H49" s="97">
        <f t="shared" si="2"/>
        <v>12</v>
      </c>
      <c r="I49" s="98">
        <v>12</v>
      </c>
      <c r="J49" s="255">
        <f t="shared" si="1"/>
        <v>12</v>
      </c>
      <c r="K49" s="400"/>
    </row>
    <row r="50" spans="1:11" ht="23.25" thickBot="1">
      <c r="A50" s="25"/>
      <c r="B50" s="120"/>
      <c r="C50" s="120"/>
      <c r="D50" s="128" t="s">
        <v>408</v>
      </c>
      <c r="E50" s="109">
        <v>10</v>
      </c>
      <c r="F50" s="124">
        <v>1</v>
      </c>
      <c r="G50" s="98">
        <v>2014</v>
      </c>
      <c r="H50" s="97">
        <f t="shared" si="2"/>
        <v>10</v>
      </c>
      <c r="I50" s="98">
        <v>10</v>
      </c>
      <c r="J50" s="255">
        <f t="shared" si="1"/>
        <v>10</v>
      </c>
      <c r="K50" s="400"/>
    </row>
    <row r="51" spans="1:11" ht="23.25" thickBot="1">
      <c r="A51" s="25"/>
      <c r="B51" s="120"/>
      <c r="C51" s="120"/>
      <c r="D51" s="128" t="s">
        <v>409</v>
      </c>
      <c r="E51" s="109">
        <v>20</v>
      </c>
      <c r="F51" s="124">
        <v>1</v>
      </c>
      <c r="G51" s="98">
        <v>2014</v>
      </c>
      <c r="H51" s="97">
        <f t="shared" si="2"/>
        <v>20</v>
      </c>
      <c r="I51" s="98">
        <v>20</v>
      </c>
      <c r="J51" s="255">
        <f t="shared" si="1"/>
        <v>20</v>
      </c>
      <c r="K51" s="400"/>
    </row>
    <row r="52" spans="1:11" ht="12.75" customHeight="1" thickBot="1">
      <c r="A52" s="25"/>
      <c r="B52" s="120"/>
      <c r="C52" s="120"/>
      <c r="D52" s="128" t="s">
        <v>325</v>
      </c>
      <c r="E52" s="109">
        <v>1</v>
      </c>
      <c r="F52" s="124">
        <v>1</v>
      </c>
      <c r="G52" s="98">
        <v>2006</v>
      </c>
      <c r="H52" s="97">
        <f t="shared" si="2"/>
        <v>0</v>
      </c>
      <c r="I52" s="98">
        <v>1</v>
      </c>
      <c r="J52" s="255">
        <f t="shared" si="1"/>
        <v>0</v>
      </c>
      <c r="K52" s="400"/>
    </row>
    <row r="53" spans="1:11" ht="11.25" customHeight="1" thickBot="1">
      <c r="A53" s="25"/>
      <c r="B53" s="120"/>
      <c r="C53" s="120"/>
      <c r="D53" s="128" t="s">
        <v>551</v>
      </c>
      <c r="E53" s="109">
        <v>4</v>
      </c>
      <c r="F53" s="124">
        <v>1</v>
      </c>
      <c r="G53" s="98">
        <v>1998</v>
      </c>
      <c r="H53" s="97">
        <f t="shared" si="2"/>
        <v>0</v>
      </c>
      <c r="I53" s="98">
        <v>0</v>
      </c>
      <c r="J53" s="255">
        <f t="shared" si="1"/>
        <v>0</v>
      </c>
      <c r="K53" s="400"/>
    </row>
    <row r="54" spans="1:11" ht="23.25" thickBot="1">
      <c r="A54" s="25"/>
      <c r="B54" s="70"/>
      <c r="C54" s="70"/>
      <c r="D54" s="128" t="s">
        <v>347</v>
      </c>
      <c r="E54" s="109">
        <v>26</v>
      </c>
      <c r="F54" s="124">
        <v>1</v>
      </c>
      <c r="G54" s="98">
        <v>1984</v>
      </c>
      <c r="H54" s="97">
        <f t="shared" si="2"/>
        <v>0</v>
      </c>
      <c r="I54" s="98">
        <v>10</v>
      </c>
      <c r="J54" s="255">
        <f t="shared" si="1"/>
        <v>0</v>
      </c>
      <c r="K54" s="400"/>
    </row>
    <row r="55" spans="1:11" ht="23.25" thickBot="1">
      <c r="A55" s="26"/>
      <c r="B55" s="122"/>
      <c r="C55" s="122"/>
      <c r="D55" s="140" t="s">
        <v>348</v>
      </c>
      <c r="E55" s="110">
        <v>1</v>
      </c>
      <c r="F55" s="125">
        <v>1</v>
      </c>
      <c r="G55" s="99">
        <v>2003</v>
      </c>
      <c r="H55" s="97">
        <f t="shared" si="2"/>
        <v>0</v>
      </c>
      <c r="I55" s="99">
        <v>1</v>
      </c>
      <c r="J55" s="255">
        <f t="shared" si="1"/>
        <v>0</v>
      </c>
      <c r="K55" s="401"/>
    </row>
    <row r="56" spans="1:11" ht="21.75" customHeight="1" thickBot="1">
      <c r="A56" s="25">
        <v>6</v>
      </c>
      <c r="B56" s="70" t="s">
        <v>591</v>
      </c>
      <c r="C56" s="121">
        <f>титул!B8</f>
        <v>22</v>
      </c>
      <c r="D56" s="355" t="s">
        <v>592</v>
      </c>
      <c r="E56" s="249">
        <v>9</v>
      </c>
      <c r="F56" s="312">
        <v>1</v>
      </c>
      <c r="G56" s="313">
        <v>2014</v>
      </c>
      <c r="H56" s="97">
        <f t="shared" si="2"/>
        <v>9</v>
      </c>
      <c r="I56" s="313">
        <v>9</v>
      </c>
      <c r="J56" s="255">
        <f t="shared" si="1"/>
        <v>9</v>
      </c>
      <c r="K56" s="304"/>
    </row>
    <row r="57" spans="1:11" ht="23.25" thickBot="1">
      <c r="A57" s="25"/>
      <c r="B57" s="70"/>
      <c r="C57" s="70"/>
      <c r="D57" s="355" t="s">
        <v>647</v>
      </c>
      <c r="E57" s="249">
        <v>4</v>
      </c>
      <c r="F57" s="312">
        <v>1</v>
      </c>
      <c r="G57" s="313">
        <v>2003</v>
      </c>
      <c r="H57" s="97">
        <f t="shared" si="2"/>
        <v>0</v>
      </c>
      <c r="I57" s="313">
        <v>4</v>
      </c>
      <c r="J57" s="255">
        <f t="shared" si="1"/>
        <v>0</v>
      </c>
      <c r="K57" s="304"/>
    </row>
    <row r="58" spans="1:11" ht="23.25" thickBot="1">
      <c r="A58" s="25"/>
      <c r="B58" s="70"/>
      <c r="C58" s="70"/>
      <c r="D58" s="355" t="s">
        <v>648</v>
      </c>
      <c r="E58" s="249">
        <v>2</v>
      </c>
      <c r="F58" s="312">
        <v>1</v>
      </c>
      <c r="G58" s="313">
        <v>2004</v>
      </c>
      <c r="H58" s="97">
        <f t="shared" si="2"/>
        <v>0</v>
      </c>
      <c r="I58" s="313">
        <v>2</v>
      </c>
      <c r="J58" s="255">
        <f t="shared" si="1"/>
        <v>0</v>
      </c>
      <c r="K58" s="304"/>
    </row>
    <row r="59" spans="1:11" ht="15.75" thickBot="1">
      <c r="A59" s="25"/>
      <c r="B59" s="70"/>
      <c r="C59" s="70"/>
      <c r="D59" s="355" t="s">
        <v>649</v>
      </c>
      <c r="E59" s="249">
        <v>3</v>
      </c>
      <c r="F59" s="312">
        <v>1</v>
      </c>
      <c r="G59" s="313">
        <v>2002</v>
      </c>
      <c r="H59" s="97">
        <f t="shared" si="2"/>
        <v>0</v>
      </c>
      <c r="I59" s="313">
        <v>3</v>
      </c>
      <c r="J59" s="255">
        <f t="shared" si="1"/>
        <v>0</v>
      </c>
      <c r="K59" s="304"/>
    </row>
    <row r="60" spans="1:11" ht="23.25" thickBot="1">
      <c r="A60" s="25"/>
      <c r="B60" s="70"/>
      <c r="C60" s="70"/>
      <c r="D60" s="355" t="s">
        <v>650</v>
      </c>
      <c r="E60" s="249">
        <v>2</v>
      </c>
      <c r="F60" s="312">
        <v>1</v>
      </c>
      <c r="G60" s="313">
        <v>2001</v>
      </c>
      <c r="H60" s="97">
        <f t="shared" si="2"/>
        <v>0</v>
      </c>
      <c r="I60" s="313">
        <v>0</v>
      </c>
      <c r="J60" s="255">
        <f t="shared" si="1"/>
        <v>0</v>
      </c>
      <c r="K60" s="304"/>
    </row>
    <row r="61" spans="1:11" ht="15.75" thickBot="1">
      <c r="A61" s="25"/>
      <c r="B61" s="70"/>
      <c r="C61" s="70"/>
      <c r="D61" s="355" t="s">
        <v>651</v>
      </c>
      <c r="E61" s="249">
        <v>2</v>
      </c>
      <c r="F61" s="312">
        <v>1</v>
      </c>
      <c r="G61" s="313">
        <v>2002</v>
      </c>
      <c r="H61" s="97">
        <f t="shared" si="2"/>
        <v>0</v>
      </c>
      <c r="I61" s="313">
        <v>2</v>
      </c>
      <c r="J61" s="255">
        <f t="shared" si="1"/>
        <v>0</v>
      </c>
      <c r="K61" s="304"/>
    </row>
    <row r="62" spans="1:11" ht="23.25" thickBot="1">
      <c r="A62" s="25"/>
      <c r="B62" s="70"/>
      <c r="C62" s="70"/>
      <c r="D62" s="355" t="s">
        <v>652</v>
      </c>
      <c r="E62" s="249">
        <v>2</v>
      </c>
      <c r="F62" s="312">
        <v>1</v>
      </c>
      <c r="G62" s="313">
        <v>2003</v>
      </c>
      <c r="H62" s="97">
        <f t="shared" si="2"/>
        <v>0</v>
      </c>
      <c r="I62" s="313">
        <v>2</v>
      </c>
      <c r="J62" s="255">
        <f t="shared" si="1"/>
        <v>0</v>
      </c>
      <c r="K62" s="304"/>
    </row>
    <row r="63" spans="1:11" ht="23.25" thickBot="1">
      <c r="A63" s="25"/>
      <c r="B63" s="70"/>
      <c r="C63" s="70"/>
      <c r="D63" s="355" t="s">
        <v>653</v>
      </c>
      <c r="E63" s="249">
        <v>1</v>
      </c>
      <c r="F63" s="312">
        <v>1</v>
      </c>
      <c r="G63" s="313">
        <v>2005</v>
      </c>
      <c r="H63" s="97">
        <f t="shared" si="2"/>
        <v>0</v>
      </c>
      <c r="I63" s="313">
        <v>1</v>
      </c>
      <c r="J63" s="255">
        <f t="shared" si="1"/>
        <v>0</v>
      </c>
      <c r="K63" s="304"/>
    </row>
    <row r="64" spans="1:11" ht="15.75" thickBot="1">
      <c r="A64" s="25"/>
      <c r="B64" s="70"/>
      <c r="C64" s="70"/>
      <c r="D64" s="355" t="s">
        <v>654</v>
      </c>
      <c r="E64" s="249">
        <v>1</v>
      </c>
      <c r="F64" s="312">
        <v>1</v>
      </c>
      <c r="G64" s="313">
        <v>2007</v>
      </c>
      <c r="H64" s="97">
        <f t="shared" si="2"/>
        <v>0</v>
      </c>
      <c r="I64" s="313">
        <v>1</v>
      </c>
      <c r="J64" s="255">
        <f t="shared" si="1"/>
        <v>0</v>
      </c>
      <c r="K64" s="304"/>
    </row>
    <row r="65" spans="1:11" ht="23.25" thickBot="1">
      <c r="A65" s="25"/>
      <c r="B65" s="70"/>
      <c r="C65" s="70"/>
      <c r="D65" s="355" t="s">
        <v>655</v>
      </c>
      <c r="E65" s="249">
        <v>1</v>
      </c>
      <c r="F65" s="312">
        <v>1</v>
      </c>
      <c r="G65" s="313">
        <v>2008</v>
      </c>
      <c r="H65" s="97">
        <f t="shared" si="2"/>
        <v>0</v>
      </c>
      <c r="I65" s="313">
        <v>1</v>
      </c>
      <c r="J65" s="255">
        <f t="shared" si="1"/>
        <v>0</v>
      </c>
      <c r="K65" s="304"/>
    </row>
    <row r="66" spans="1:11" ht="23.25" thickBot="1">
      <c r="A66" s="25"/>
      <c r="B66" s="70"/>
      <c r="C66" s="70"/>
      <c r="D66" s="355" t="s">
        <v>656</v>
      </c>
      <c r="E66" s="249">
        <v>1</v>
      </c>
      <c r="F66" s="312">
        <v>1</v>
      </c>
      <c r="G66" s="313">
        <v>2008</v>
      </c>
      <c r="H66" s="97">
        <f t="shared" si="2"/>
        <v>0</v>
      </c>
      <c r="I66" s="313">
        <v>1</v>
      </c>
      <c r="J66" s="255">
        <f t="shared" si="1"/>
        <v>0</v>
      </c>
      <c r="K66" s="304"/>
    </row>
    <row r="67" spans="1:11" ht="23.25" thickBot="1">
      <c r="A67" s="25"/>
      <c r="B67" s="70"/>
      <c r="C67" s="70"/>
      <c r="D67" s="355" t="s">
        <v>657</v>
      </c>
      <c r="E67" s="249">
        <v>23</v>
      </c>
      <c r="F67" s="312">
        <v>1</v>
      </c>
      <c r="G67" s="313">
        <v>2013</v>
      </c>
      <c r="H67" s="97">
        <f t="shared" si="2"/>
        <v>23</v>
      </c>
      <c r="I67" s="313">
        <v>23</v>
      </c>
      <c r="J67" s="255">
        <f t="shared" si="1"/>
        <v>23</v>
      </c>
      <c r="K67" s="304"/>
    </row>
    <row r="68" spans="1:11" ht="23.25" thickBot="1">
      <c r="A68" s="25"/>
      <c r="B68" s="70"/>
      <c r="C68" s="70"/>
      <c r="D68" s="355" t="s">
        <v>658</v>
      </c>
      <c r="E68" s="249">
        <v>20</v>
      </c>
      <c r="F68" s="312">
        <v>1</v>
      </c>
      <c r="G68" s="313">
        <v>2014</v>
      </c>
      <c r="H68" s="97">
        <f t="shared" si="2"/>
        <v>20</v>
      </c>
      <c r="I68" s="313">
        <v>20</v>
      </c>
      <c r="J68" s="255">
        <f t="shared" si="1"/>
        <v>20</v>
      </c>
      <c r="K68" s="304"/>
    </row>
    <row r="69" spans="1:11" ht="15.75" thickBot="1">
      <c r="A69" s="25">
        <v>7</v>
      </c>
      <c r="B69" s="27" t="s">
        <v>667</v>
      </c>
      <c r="C69" s="310">
        <f>титул!B10</f>
        <v>24</v>
      </c>
      <c r="D69" s="126" t="s">
        <v>673</v>
      </c>
      <c r="E69" s="107">
        <v>2</v>
      </c>
      <c r="F69" s="123">
        <v>1</v>
      </c>
      <c r="G69" s="97">
        <v>1999</v>
      </c>
      <c r="H69" s="97">
        <f t="shared" si="2"/>
        <v>0</v>
      </c>
      <c r="I69" s="97">
        <v>0</v>
      </c>
      <c r="J69" s="255">
        <f t="shared" si="1"/>
        <v>0</v>
      </c>
      <c r="K69" s="304"/>
    </row>
    <row r="70" spans="1:11" ht="15.75" thickBot="1">
      <c r="A70" s="25"/>
      <c r="B70" s="29"/>
      <c r="C70" s="311"/>
      <c r="D70" s="363" t="s">
        <v>668</v>
      </c>
      <c r="E70" s="305">
        <v>1</v>
      </c>
      <c r="F70" s="306">
        <v>1</v>
      </c>
      <c r="G70" s="307">
        <v>2002</v>
      </c>
      <c r="H70" s="97">
        <f t="shared" si="2"/>
        <v>0</v>
      </c>
      <c r="I70" s="307">
        <v>0</v>
      </c>
      <c r="J70" s="255">
        <f t="shared" si="1"/>
        <v>0</v>
      </c>
      <c r="K70" s="304"/>
    </row>
    <row r="71" spans="1:11" ht="15.75" thickBot="1">
      <c r="A71" s="25"/>
      <c r="B71" s="29"/>
      <c r="C71" s="311"/>
      <c r="D71" s="363" t="s">
        <v>676</v>
      </c>
      <c r="E71" s="305">
        <v>1</v>
      </c>
      <c r="F71" s="306">
        <v>1</v>
      </c>
      <c r="G71" s="307">
        <v>2008</v>
      </c>
      <c r="H71" s="97">
        <f t="shared" si="2"/>
        <v>0</v>
      </c>
      <c r="I71" s="307">
        <v>0</v>
      </c>
      <c r="J71" s="255">
        <f t="shared" si="1"/>
        <v>0</v>
      </c>
      <c r="K71" s="304"/>
    </row>
    <row r="72" spans="1:11" ht="15.75" thickBot="1">
      <c r="A72" s="25"/>
      <c r="B72" s="29"/>
      <c r="C72" s="311"/>
      <c r="D72" s="128" t="s">
        <v>669</v>
      </c>
      <c r="E72" s="109">
        <v>1</v>
      </c>
      <c r="F72" s="124">
        <v>0</v>
      </c>
      <c r="G72" s="98">
        <v>2005</v>
      </c>
      <c r="H72" s="97">
        <f t="shared" si="2"/>
        <v>0</v>
      </c>
      <c r="I72" s="98">
        <v>0</v>
      </c>
      <c r="J72" s="255">
        <f t="shared" si="1"/>
        <v>0</v>
      </c>
      <c r="K72" s="304"/>
    </row>
    <row r="73" spans="1:11" ht="15.75" thickBot="1">
      <c r="A73" s="25"/>
      <c r="B73" s="29"/>
      <c r="C73" s="311"/>
      <c r="D73" s="128" t="s">
        <v>670</v>
      </c>
      <c r="E73" s="109">
        <v>16</v>
      </c>
      <c r="F73" s="124">
        <v>1</v>
      </c>
      <c r="G73" s="98">
        <v>1998</v>
      </c>
      <c r="H73" s="97">
        <f t="shared" si="2"/>
        <v>0</v>
      </c>
      <c r="I73" s="98">
        <v>16</v>
      </c>
      <c r="J73" s="255">
        <f t="shared" si="1"/>
        <v>0</v>
      </c>
      <c r="K73" s="304"/>
    </row>
    <row r="74" spans="1:11" ht="15.75" thickBot="1">
      <c r="A74" s="25"/>
      <c r="B74" s="70"/>
      <c r="C74" s="70"/>
      <c r="D74" s="128" t="s">
        <v>671</v>
      </c>
      <c r="E74" s="109">
        <v>1</v>
      </c>
      <c r="F74" s="124">
        <v>1</v>
      </c>
      <c r="G74" s="98">
        <v>2001</v>
      </c>
      <c r="H74" s="97">
        <f t="shared" si="2"/>
        <v>0</v>
      </c>
      <c r="I74" s="98">
        <v>1</v>
      </c>
      <c r="J74" s="255">
        <f t="shared" si="1"/>
        <v>0</v>
      </c>
      <c r="K74" s="304"/>
    </row>
    <row r="75" spans="1:11" ht="15.75" thickBot="1">
      <c r="A75" s="25"/>
      <c r="B75" s="70"/>
      <c r="C75" s="70"/>
      <c r="D75" s="128" t="s">
        <v>672</v>
      </c>
      <c r="E75" s="109">
        <v>1</v>
      </c>
      <c r="F75" s="124">
        <v>0</v>
      </c>
      <c r="G75" s="98">
        <v>1996</v>
      </c>
      <c r="H75" s="97">
        <f t="shared" si="2"/>
        <v>0</v>
      </c>
      <c r="I75" s="98">
        <v>0</v>
      </c>
      <c r="J75" s="255">
        <f t="shared" si="1"/>
        <v>0</v>
      </c>
      <c r="K75" s="304"/>
    </row>
    <row r="76" spans="1:11" ht="15.75" thickBot="1">
      <c r="A76" s="25"/>
      <c r="B76" s="70"/>
      <c r="C76" s="70"/>
      <c r="D76" s="128" t="s">
        <v>674</v>
      </c>
      <c r="E76" s="109">
        <v>1</v>
      </c>
      <c r="F76" s="124">
        <v>0</v>
      </c>
      <c r="G76" s="98">
        <v>2003</v>
      </c>
      <c r="H76" s="97">
        <f t="shared" si="2"/>
        <v>0</v>
      </c>
      <c r="I76" s="98">
        <v>0</v>
      </c>
      <c r="J76" s="255">
        <f t="shared" si="1"/>
        <v>0</v>
      </c>
      <c r="K76" s="304"/>
    </row>
    <row r="77" spans="1:11" ht="15.75" thickBot="1">
      <c r="A77" s="25"/>
      <c r="B77" s="70"/>
      <c r="C77" s="70"/>
      <c r="D77" s="128" t="s">
        <v>675</v>
      </c>
      <c r="E77" s="109">
        <v>1</v>
      </c>
      <c r="F77" s="124">
        <v>1</v>
      </c>
      <c r="G77" s="98">
        <v>2007</v>
      </c>
      <c r="H77" s="97">
        <f t="shared" si="2"/>
        <v>0</v>
      </c>
      <c r="I77" s="98">
        <v>0</v>
      </c>
      <c r="J77" s="255">
        <f t="shared" si="1"/>
        <v>0</v>
      </c>
      <c r="K77" s="304"/>
    </row>
    <row r="78" spans="1:11" ht="15.75" thickBot="1">
      <c r="A78" s="25"/>
      <c r="B78" s="70"/>
      <c r="C78" s="70"/>
      <c r="D78" s="128" t="s">
        <v>677</v>
      </c>
      <c r="E78" s="109">
        <v>12</v>
      </c>
      <c r="F78" s="124">
        <v>1</v>
      </c>
      <c r="G78" s="98">
        <v>2014</v>
      </c>
      <c r="H78" s="97">
        <f t="shared" si="2"/>
        <v>12</v>
      </c>
      <c r="I78" s="98">
        <v>12</v>
      </c>
      <c r="J78" s="255">
        <f t="shared" si="1"/>
        <v>12</v>
      </c>
      <c r="K78" s="304"/>
    </row>
    <row r="79" spans="1:11" ht="23.25" thickBot="1">
      <c r="A79" s="25"/>
      <c r="B79" s="70"/>
      <c r="C79" s="70"/>
      <c r="D79" s="355" t="s">
        <v>678</v>
      </c>
      <c r="E79" s="249">
        <v>10</v>
      </c>
      <c r="F79" s="129">
        <v>1</v>
      </c>
      <c r="G79" s="364">
        <v>2013</v>
      </c>
      <c r="H79" s="365">
        <f t="shared" si="2"/>
        <v>10</v>
      </c>
      <c r="I79" s="364">
        <v>10</v>
      </c>
      <c r="J79" s="366">
        <f t="shared" si="1"/>
        <v>10</v>
      </c>
      <c r="K79" s="304"/>
    </row>
    <row r="80" spans="1:11" ht="15.75" thickBot="1">
      <c r="A80" s="25"/>
      <c r="B80" s="70"/>
      <c r="C80" s="70"/>
      <c r="D80" s="355" t="s">
        <v>680</v>
      </c>
      <c r="E80" s="249">
        <v>10</v>
      </c>
      <c r="F80" s="129">
        <v>1</v>
      </c>
      <c r="G80" s="364">
        <v>2015</v>
      </c>
      <c r="H80" s="365">
        <f t="shared" si="2"/>
        <v>10</v>
      </c>
      <c r="I80" s="364">
        <v>0</v>
      </c>
      <c r="J80" s="366">
        <f t="shared" si="1"/>
        <v>0</v>
      </c>
      <c r="K80" s="304"/>
    </row>
    <row r="81" spans="1:11" ht="15.75" thickBot="1">
      <c r="A81" s="25"/>
      <c r="B81" s="70"/>
      <c r="C81" s="70"/>
      <c r="D81" s="355" t="s">
        <v>681</v>
      </c>
      <c r="E81" s="249">
        <v>10</v>
      </c>
      <c r="F81" s="129">
        <v>1</v>
      </c>
      <c r="G81" s="364">
        <v>2014</v>
      </c>
      <c r="H81" s="365">
        <f t="shared" si="2"/>
        <v>10</v>
      </c>
      <c r="I81" s="364">
        <v>10</v>
      </c>
      <c r="J81" s="366">
        <f t="shared" si="1"/>
        <v>10</v>
      </c>
      <c r="K81" s="304"/>
    </row>
    <row r="82" spans="1:11" ht="15.75" thickBot="1">
      <c r="A82" s="25"/>
      <c r="B82" s="70"/>
      <c r="C82" s="70"/>
      <c r="D82" s="355" t="s">
        <v>679</v>
      </c>
      <c r="E82" s="249">
        <v>10</v>
      </c>
      <c r="F82" s="129">
        <v>1</v>
      </c>
      <c r="G82" s="364">
        <v>2015</v>
      </c>
      <c r="H82" s="365">
        <f t="shared" si="2"/>
        <v>10</v>
      </c>
      <c r="I82" s="364">
        <v>10</v>
      </c>
      <c r="J82" s="366">
        <f t="shared" si="1"/>
        <v>10</v>
      </c>
      <c r="K82" s="304"/>
    </row>
    <row r="83" spans="1:11" ht="23.25" thickBot="1">
      <c r="A83" s="25"/>
      <c r="B83" s="70"/>
      <c r="C83" s="70"/>
      <c r="D83" s="355" t="s">
        <v>682</v>
      </c>
      <c r="E83" s="249">
        <v>10</v>
      </c>
      <c r="F83" s="129">
        <v>1</v>
      </c>
      <c r="G83" s="364">
        <v>2015</v>
      </c>
      <c r="H83" s="365">
        <f t="shared" si="2"/>
        <v>10</v>
      </c>
      <c r="I83" s="364">
        <v>10</v>
      </c>
      <c r="J83" s="366">
        <f t="shared" si="1"/>
        <v>10</v>
      </c>
      <c r="K83" s="304"/>
    </row>
    <row r="84" spans="1:11" ht="23.25" thickBot="1">
      <c r="A84" s="25"/>
      <c r="B84" s="70"/>
      <c r="C84" s="70"/>
      <c r="D84" s="355" t="s">
        <v>683</v>
      </c>
      <c r="E84" s="249">
        <v>10</v>
      </c>
      <c r="F84" s="129">
        <v>1</v>
      </c>
      <c r="G84" s="364">
        <v>2015</v>
      </c>
      <c r="H84" s="365">
        <f t="shared" si="2"/>
        <v>10</v>
      </c>
      <c r="I84" s="364">
        <v>10</v>
      </c>
      <c r="J84" s="366">
        <f t="shared" si="1"/>
        <v>10</v>
      </c>
      <c r="K84" s="304"/>
    </row>
    <row r="85" spans="1:11" ht="15.75" thickBot="1">
      <c r="A85" s="25"/>
      <c r="B85" s="70"/>
      <c r="C85" s="70"/>
      <c r="D85" s="355" t="s">
        <v>684</v>
      </c>
      <c r="E85" s="249">
        <v>10</v>
      </c>
      <c r="F85" s="129">
        <v>1</v>
      </c>
      <c r="G85" s="364">
        <v>2014</v>
      </c>
      <c r="H85" s="365">
        <f t="shared" si="2"/>
        <v>10</v>
      </c>
      <c r="I85" s="364">
        <v>10</v>
      </c>
      <c r="J85" s="366">
        <f t="shared" si="1"/>
        <v>10</v>
      </c>
      <c r="K85" s="304"/>
    </row>
    <row r="86" spans="1:11" ht="23.25" thickBot="1">
      <c r="A86" s="25"/>
      <c r="B86" s="70"/>
      <c r="C86" s="70"/>
      <c r="D86" s="355" t="s">
        <v>685</v>
      </c>
      <c r="E86" s="249">
        <v>1</v>
      </c>
      <c r="F86" s="129">
        <v>1</v>
      </c>
      <c r="G86" s="364">
        <v>1997</v>
      </c>
      <c r="H86" s="365">
        <f t="shared" si="2"/>
        <v>0</v>
      </c>
      <c r="I86" s="364">
        <v>1</v>
      </c>
      <c r="J86" s="366">
        <f t="shared" si="1"/>
        <v>0</v>
      </c>
      <c r="K86" s="304"/>
    </row>
    <row r="87" spans="1:11" ht="23.25" thickBot="1">
      <c r="A87" s="25"/>
      <c r="B87" s="70"/>
      <c r="C87" s="70"/>
      <c r="D87" s="355" t="s">
        <v>686</v>
      </c>
      <c r="E87" s="249">
        <v>1</v>
      </c>
      <c r="F87" s="129">
        <v>1</v>
      </c>
      <c r="G87" s="364">
        <v>2004</v>
      </c>
      <c r="H87" s="365">
        <f t="shared" si="2"/>
        <v>0</v>
      </c>
      <c r="I87" s="364">
        <v>0</v>
      </c>
      <c r="J87" s="366">
        <f t="shared" si="1"/>
        <v>0</v>
      </c>
      <c r="K87" s="304"/>
    </row>
    <row r="88" spans="1:11" ht="23.25" thickBot="1">
      <c r="A88" s="25"/>
      <c r="B88" s="70"/>
      <c r="C88" s="70"/>
      <c r="D88" s="355" t="s">
        <v>687</v>
      </c>
      <c r="E88" s="249">
        <v>1</v>
      </c>
      <c r="F88" s="129">
        <v>1</v>
      </c>
      <c r="G88" s="364">
        <v>2003</v>
      </c>
      <c r="H88" s="365">
        <f t="shared" si="2"/>
        <v>0</v>
      </c>
      <c r="I88" s="364">
        <v>1</v>
      </c>
      <c r="J88" s="366">
        <f t="shared" si="1"/>
        <v>0</v>
      </c>
      <c r="K88" s="304"/>
    </row>
    <row r="89" spans="1:11" ht="23.25" thickBot="1">
      <c r="A89" s="25"/>
      <c r="B89" s="70"/>
      <c r="C89" s="70"/>
      <c r="D89" s="355" t="s">
        <v>688</v>
      </c>
      <c r="E89" s="249">
        <v>2</v>
      </c>
      <c r="F89" s="129">
        <v>1</v>
      </c>
      <c r="G89" s="364">
        <v>2000</v>
      </c>
      <c r="H89" s="365">
        <f t="shared" si="2"/>
        <v>0</v>
      </c>
      <c r="I89" s="364">
        <v>2</v>
      </c>
      <c r="J89" s="366">
        <f t="shared" si="1"/>
        <v>0</v>
      </c>
      <c r="K89" s="304"/>
    </row>
    <row r="90" spans="1:11" ht="23.25" thickBot="1">
      <c r="A90" s="25"/>
      <c r="B90" s="70"/>
      <c r="C90" s="70"/>
      <c r="D90" s="355" t="s">
        <v>689</v>
      </c>
      <c r="E90" s="249">
        <v>1</v>
      </c>
      <c r="F90" s="129">
        <v>1</v>
      </c>
      <c r="G90" s="364">
        <v>2002</v>
      </c>
      <c r="H90" s="365">
        <f t="shared" si="2"/>
        <v>0</v>
      </c>
      <c r="I90" s="364">
        <v>0</v>
      </c>
      <c r="J90" s="366">
        <f t="shared" si="1"/>
        <v>0</v>
      </c>
      <c r="K90" s="304"/>
    </row>
    <row r="91" spans="1:11" ht="15" customHeight="1" thickBot="1">
      <c r="A91" s="38"/>
      <c r="B91" s="160" t="s">
        <v>190</v>
      </c>
      <c r="C91" s="39">
        <f>SUM(C2:C78)</f>
        <v>252</v>
      </c>
      <c r="D91" s="161"/>
      <c r="E91" s="40">
        <f>SUM(E2:E90)</f>
        <v>646</v>
      </c>
      <c r="F91" s="40">
        <f>SUM(F2:F90)</f>
        <v>80</v>
      </c>
      <c r="G91" s="40"/>
      <c r="H91" s="40">
        <f>SUM(H2:H90)</f>
        <v>396</v>
      </c>
      <c r="I91" s="40">
        <f>SUM(I2:I90)</f>
        <v>497</v>
      </c>
      <c r="J91" s="40">
        <f>SUM(J2:J90)</f>
        <v>386</v>
      </c>
      <c r="K91" s="257">
        <f>J91/C91</f>
        <v>1.5317460317460319</v>
      </c>
    </row>
  </sheetData>
  <sheetProtection/>
  <mergeCells count="9">
    <mergeCell ref="B2:B3"/>
    <mergeCell ref="A2:A3"/>
    <mergeCell ref="K2:K20"/>
    <mergeCell ref="K21:K29"/>
    <mergeCell ref="K46:K55"/>
    <mergeCell ref="K30:K36"/>
    <mergeCell ref="B30:B31"/>
    <mergeCell ref="A30:A31"/>
    <mergeCell ref="K37:K45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  <rowBreaks count="1" manualBreakCount="1">
    <brk id="5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90" zoomScaleSheetLayoutView="90" workbookViewId="0" topLeftCell="A17">
      <selection activeCell="E32" sqref="E32"/>
    </sheetView>
  </sheetViews>
  <sheetFormatPr defaultColWidth="9.00390625" defaultRowHeight="12.75"/>
  <cols>
    <col min="1" max="1" width="4.125" style="16" customWidth="1"/>
    <col min="2" max="2" width="26.75390625" style="16" customWidth="1"/>
    <col min="3" max="3" width="21.75390625" style="13" customWidth="1"/>
    <col min="4" max="4" width="75.875" style="16" customWidth="1"/>
    <col min="5" max="5" width="12.25390625" style="16" customWidth="1"/>
    <col min="6" max="8" width="12.75390625" style="16" customWidth="1"/>
    <col min="9" max="10" width="12.625" style="16" customWidth="1"/>
    <col min="11" max="11" width="13.625" style="16" customWidth="1"/>
    <col min="12" max="16384" width="9.125" style="16" customWidth="1"/>
  </cols>
  <sheetData>
    <row r="1" spans="1:11" ht="90.75" customHeight="1" thickBot="1">
      <c r="A1" s="130" t="s">
        <v>25</v>
      </c>
      <c r="B1" s="23" t="s">
        <v>37</v>
      </c>
      <c r="C1" s="23" t="s">
        <v>43</v>
      </c>
      <c r="D1" s="131" t="s">
        <v>44</v>
      </c>
      <c r="E1" s="132" t="s">
        <v>45</v>
      </c>
      <c r="F1" s="130" t="s">
        <v>213</v>
      </c>
      <c r="G1" s="23" t="s">
        <v>23</v>
      </c>
      <c r="H1" s="131" t="s">
        <v>214</v>
      </c>
      <c r="I1" s="23" t="s">
        <v>544</v>
      </c>
      <c r="J1" s="23" t="s">
        <v>545</v>
      </c>
      <c r="K1" s="259" t="s">
        <v>546</v>
      </c>
    </row>
    <row r="2" spans="1:11" ht="11.25" customHeight="1" thickBot="1">
      <c r="A2" s="397">
        <v>1</v>
      </c>
      <c r="B2" s="395" t="s">
        <v>429</v>
      </c>
      <c r="C2" s="258">
        <f>титул!B8</f>
        <v>22</v>
      </c>
      <c r="D2" s="88" t="s">
        <v>509</v>
      </c>
      <c r="E2" s="107">
        <v>2</v>
      </c>
      <c r="F2" s="123">
        <v>1</v>
      </c>
      <c r="G2" s="97">
        <v>2002</v>
      </c>
      <c r="H2" s="97">
        <f>IF(G2&gt;2011,E2,0)</f>
        <v>0</v>
      </c>
      <c r="I2" s="97">
        <v>2</v>
      </c>
      <c r="J2" s="255">
        <f>IF(G2&gt;2011,I2,0)</f>
        <v>0</v>
      </c>
      <c r="K2" s="399">
        <f>SUM(H2:H8)/C2</f>
        <v>0.5909090909090909</v>
      </c>
    </row>
    <row r="3" spans="1:11" ht="23.25" thickBot="1">
      <c r="A3" s="398"/>
      <c r="B3" s="396"/>
      <c r="C3" s="29"/>
      <c r="D3" s="90" t="s">
        <v>510</v>
      </c>
      <c r="E3" s="109">
        <v>1</v>
      </c>
      <c r="F3" s="124">
        <v>1</v>
      </c>
      <c r="G3" s="98">
        <v>2009</v>
      </c>
      <c r="H3" s="97">
        <f aca="true" t="shared" si="0" ref="H3:H33">IF(G3&gt;2011,E3,0)</f>
        <v>0</v>
      </c>
      <c r="I3" s="98">
        <v>0</v>
      </c>
      <c r="J3" s="255">
        <f aca="true" t="shared" si="1" ref="J3:J33">IF(G3&gt;2011,I3,0)</f>
        <v>0</v>
      </c>
      <c r="K3" s="400"/>
    </row>
    <row r="4" spans="1:11" ht="23.25" thickBot="1">
      <c r="A4" s="25"/>
      <c r="B4" s="29"/>
      <c r="C4" s="29"/>
      <c r="D4" s="90" t="s">
        <v>289</v>
      </c>
      <c r="E4" s="109">
        <v>1</v>
      </c>
      <c r="F4" s="292">
        <v>0</v>
      </c>
      <c r="G4" s="127">
        <v>2007</v>
      </c>
      <c r="H4" s="97">
        <f t="shared" si="0"/>
        <v>0</v>
      </c>
      <c r="I4" s="127">
        <v>1</v>
      </c>
      <c r="J4" s="255">
        <f t="shared" si="1"/>
        <v>0</v>
      </c>
      <c r="K4" s="400"/>
    </row>
    <row r="5" spans="1:11" ht="23.25" thickBot="1">
      <c r="A5" s="25"/>
      <c r="B5" s="29"/>
      <c r="C5" s="29"/>
      <c r="D5" s="90" t="s">
        <v>290</v>
      </c>
      <c r="E5" s="109">
        <v>3</v>
      </c>
      <c r="F5" s="292">
        <v>0</v>
      </c>
      <c r="G5" s="127">
        <v>2013</v>
      </c>
      <c r="H5" s="97">
        <f t="shared" si="0"/>
        <v>3</v>
      </c>
      <c r="I5" s="127">
        <v>3</v>
      </c>
      <c r="J5" s="255">
        <f t="shared" si="1"/>
        <v>3</v>
      </c>
      <c r="K5" s="400"/>
    </row>
    <row r="6" spans="1:11" ht="23.25" thickBot="1">
      <c r="A6" s="25"/>
      <c r="B6" s="29"/>
      <c r="C6" s="29"/>
      <c r="D6" s="90" t="s">
        <v>407</v>
      </c>
      <c r="E6" s="109">
        <v>10</v>
      </c>
      <c r="F6" s="292">
        <v>1</v>
      </c>
      <c r="G6" s="127">
        <v>2014</v>
      </c>
      <c r="H6" s="97">
        <f t="shared" si="0"/>
        <v>10</v>
      </c>
      <c r="I6" s="127">
        <v>10</v>
      </c>
      <c r="J6" s="255">
        <f t="shared" si="1"/>
        <v>10</v>
      </c>
      <c r="K6" s="400"/>
    </row>
    <row r="7" spans="1:11" ht="24" customHeight="1" thickBot="1">
      <c r="A7" s="25"/>
      <c r="B7" s="29"/>
      <c r="C7" s="29"/>
      <c r="D7" s="90" t="s">
        <v>511</v>
      </c>
      <c r="E7" s="109">
        <v>23</v>
      </c>
      <c r="F7" s="124">
        <v>1</v>
      </c>
      <c r="G7" s="98">
        <v>2008</v>
      </c>
      <c r="H7" s="97">
        <f t="shared" si="0"/>
        <v>0</v>
      </c>
      <c r="I7" s="98">
        <v>23</v>
      </c>
      <c r="J7" s="255">
        <f t="shared" si="1"/>
        <v>0</v>
      </c>
      <c r="K7" s="400"/>
    </row>
    <row r="8" spans="1:11" ht="23.25" thickBot="1">
      <c r="A8" s="26"/>
      <c r="B8" s="30"/>
      <c r="C8" s="30"/>
      <c r="D8" s="92" t="s">
        <v>326</v>
      </c>
      <c r="E8" s="110">
        <v>40</v>
      </c>
      <c r="F8" s="125">
        <v>1</v>
      </c>
      <c r="G8" s="99">
        <v>1974</v>
      </c>
      <c r="H8" s="97">
        <f t="shared" si="0"/>
        <v>0</v>
      </c>
      <c r="I8" s="99">
        <v>40</v>
      </c>
      <c r="J8" s="255">
        <f t="shared" si="1"/>
        <v>0</v>
      </c>
      <c r="K8" s="401"/>
    </row>
    <row r="9" spans="1:11" ht="28.5" customHeight="1" thickBot="1">
      <c r="A9" s="397">
        <v>2</v>
      </c>
      <c r="B9" s="395" t="s">
        <v>430</v>
      </c>
      <c r="C9" s="27">
        <f>титул!B9</f>
        <v>23</v>
      </c>
      <c r="D9" s="88" t="s">
        <v>327</v>
      </c>
      <c r="E9" s="135">
        <v>1</v>
      </c>
      <c r="F9" s="162">
        <v>1</v>
      </c>
      <c r="G9" s="137">
        <v>2004</v>
      </c>
      <c r="H9" s="97">
        <f t="shared" si="0"/>
        <v>0</v>
      </c>
      <c r="I9" s="97">
        <v>1</v>
      </c>
      <c r="J9" s="255">
        <f t="shared" si="1"/>
        <v>0</v>
      </c>
      <c r="K9" s="399">
        <f>SUM(H9:H17)/C9</f>
        <v>0.43478260869565216</v>
      </c>
    </row>
    <row r="10" spans="1:11" ht="23.25" thickBot="1">
      <c r="A10" s="398"/>
      <c r="B10" s="396"/>
      <c r="C10" s="29"/>
      <c r="D10" s="90" t="s">
        <v>328</v>
      </c>
      <c r="E10" s="136">
        <v>2</v>
      </c>
      <c r="F10" s="163">
        <v>1</v>
      </c>
      <c r="G10" s="138">
        <v>2002</v>
      </c>
      <c r="H10" s="97">
        <f t="shared" si="0"/>
        <v>0</v>
      </c>
      <c r="I10" s="98">
        <v>2</v>
      </c>
      <c r="J10" s="255">
        <f t="shared" si="1"/>
        <v>0</v>
      </c>
      <c r="K10" s="400"/>
    </row>
    <row r="11" spans="1:11" ht="23.25" thickBot="1">
      <c r="A11" s="25"/>
      <c r="B11" s="29"/>
      <c r="C11" s="29"/>
      <c r="D11" s="90" t="s">
        <v>329</v>
      </c>
      <c r="E11" s="136">
        <v>2</v>
      </c>
      <c r="F11" s="163">
        <v>1</v>
      </c>
      <c r="G11" s="138">
        <v>2001</v>
      </c>
      <c r="H11" s="97">
        <f t="shared" si="0"/>
        <v>0</v>
      </c>
      <c r="I11" s="98">
        <v>2</v>
      </c>
      <c r="J11" s="255">
        <f t="shared" si="1"/>
        <v>0</v>
      </c>
      <c r="K11" s="400"/>
    </row>
    <row r="12" spans="1:11" ht="23.25" thickBot="1">
      <c r="A12" s="25"/>
      <c r="B12" s="29"/>
      <c r="C12" s="29"/>
      <c r="D12" s="90" t="s">
        <v>330</v>
      </c>
      <c r="E12" s="136">
        <v>2</v>
      </c>
      <c r="F12" s="163">
        <v>0</v>
      </c>
      <c r="G12" s="138">
        <v>2003</v>
      </c>
      <c r="H12" s="97">
        <f t="shared" si="0"/>
        <v>0</v>
      </c>
      <c r="I12" s="98">
        <v>2</v>
      </c>
      <c r="J12" s="255">
        <f t="shared" si="1"/>
        <v>0</v>
      </c>
      <c r="K12" s="400"/>
    </row>
    <row r="13" spans="1:11" ht="23.25" thickBot="1">
      <c r="A13" s="25"/>
      <c r="B13" s="29"/>
      <c r="C13" s="29"/>
      <c r="D13" s="90" t="s">
        <v>516</v>
      </c>
      <c r="E13" s="136">
        <v>1</v>
      </c>
      <c r="F13" s="163">
        <v>0</v>
      </c>
      <c r="G13" s="138">
        <v>2008</v>
      </c>
      <c r="H13" s="97">
        <f t="shared" si="0"/>
        <v>0</v>
      </c>
      <c r="I13" s="98">
        <v>1</v>
      </c>
      <c r="J13" s="255">
        <f t="shared" si="1"/>
        <v>0</v>
      </c>
      <c r="K13" s="400"/>
    </row>
    <row r="14" spans="1:11" ht="23.25" thickBot="1">
      <c r="A14" s="25"/>
      <c r="B14" s="29"/>
      <c r="C14" s="29"/>
      <c r="D14" s="345" t="s">
        <v>577</v>
      </c>
      <c r="E14" s="346">
        <v>10</v>
      </c>
      <c r="F14" s="347">
        <v>1</v>
      </c>
      <c r="G14" s="348">
        <v>2017</v>
      </c>
      <c r="H14" s="97">
        <f t="shared" si="0"/>
        <v>10</v>
      </c>
      <c r="I14" s="348">
        <v>10</v>
      </c>
      <c r="J14" s="255">
        <f t="shared" si="1"/>
        <v>10</v>
      </c>
      <c r="K14" s="400"/>
    </row>
    <row r="15" spans="1:11" ht="23.25" thickBot="1">
      <c r="A15" s="25"/>
      <c r="B15" s="29"/>
      <c r="C15" s="29"/>
      <c r="D15" s="90" t="s">
        <v>517</v>
      </c>
      <c r="E15" s="136">
        <v>10</v>
      </c>
      <c r="F15" s="163">
        <v>1</v>
      </c>
      <c r="G15" s="138">
        <v>2007</v>
      </c>
      <c r="H15" s="97">
        <f t="shared" si="0"/>
        <v>0</v>
      </c>
      <c r="I15" s="98">
        <v>10</v>
      </c>
      <c r="J15" s="255">
        <f t="shared" si="1"/>
        <v>0</v>
      </c>
      <c r="K15" s="400"/>
    </row>
    <row r="16" spans="1:11" ht="23.25" thickBot="1">
      <c r="A16" s="25"/>
      <c r="B16" s="29"/>
      <c r="C16" s="29"/>
      <c r="D16" s="90" t="s">
        <v>331</v>
      </c>
      <c r="E16" s="136">
        <v>1</v>
      </c>
      <c r="F16" s="163">
        <v>1</v>
      </c>
      <c r="G16" s="138">
        <v>2001</v>
      </c>
      <c r="H16" s="97">
        <f t="shared" si="0"/>
        <v>0</v>
      </c>
      <c r="I16" s="98">
        <v>1</v>
      </c>
      <c r="J16" s="255">
        <f t="shared" si="1"/>
        <v>0</v>
      </c>
      <c r="K16" s="400"/>
    </row>
    <row r="17" spans="1:11" ht="23.25" thickBot="1">
      <c r="A17" s="26"/>
      <c r="B17" s="30"/>
      <c r="C17" s="30"/>
      <c r="D17" s="92" t="s">
        <v>332</v>
      </c>
      <c r="E17" s="139">
        <v>6</v>
      </c>
      <c r="F17" s="164">
        <v>0</v>
      </c>
      <c r="G17" s="152">
        <v>2000</v>
      </c>
      <c r="H17" s="97">
        <f t="shared" si="0"/>
        <v>0</v>
      </c>
      <c r="I17" s="99">
        <v>6</v>
      </c>
      <c r="J17" s="255">
        <f t="shared" si="1"/>
        <v>0</v>
      </c>
      <c r="K17" s="401"/>
    </row>
    <row r="18" spans="1:11" ht="25.5" customHeight="1" thickBot="1">
      <c r="A18" s="397">
        <v>3</v>
      </c>
      <c r="B18" s="404" t="s">
        <v>690</v>
      </c>
      <c r="C18" s="27">
        <f>титул!B8+титул!B9</f>
        <v>45</v>
      </c>
      <c r="D18" s="88" t="s">
        <v>659</v>
      </c>
      <c r="E18" s="107">
        <v>10</v>
      </c>
      <c r="F18" s="162">
        <v>1</v>
      </c>
      <c r="G18" s="97">
        <v>2016</v>
      </c>
      <c r="H18" s="97">
        <f t="shared" si="0"/>
        <v>10</v>
      </c>
      <c r="I18" s="97">
        <v>10</v>
      </c>
      <c r="J18" s="255">
        <f t="shared" si="1"/>
        <v>10</v>
      </c>
      <c r="K18" s="399">
        <f>SUM(H18:H19)/C18</f>
        <v>0.4444444444444444</v>
      </c>
    </row>
    <row r="19" spans="1:11" ht="23.25" thickBot="1">
      <c r="A19" s="398"/>
      <c r="B19" s="405"/>
      <c r="C19" s="42"/>
      <c r="D19" s="95" t="s">
        <v>660</v>
      </c>
      <c r="E19" s="108">
        <v>10</v>
      </c>
      <c r="F19" s="308">
        <v>1</v>
      </c>
      <c r="G19" s="293">
        <v>2017</v>
      </c>
      <c r="H19" s="97">
        <f t="shared" si="0"/>
        <v>10</v>
      </c>
      <c r="I19" s="293">
        <v>10</v>
      </c>
      <c r="J19" s="255">
        <f t="shared" si="1"/>
        <v>10</v>
      </c>
      <c r="K19" s="400"/>
    </row>
    <row r="20" spans="1:11" ht="23.25" thickBot="1">
      <c r="A20" s="25"/>
      <c r="B20" s="165"/>
      <c r="C20" s="42"/>
      <c r="D20" s="250" t="s">
        <v>691</v>
      </c>
      <c r="E20" s="249">
        <v>1</v>
      </c>
      <c r="F20" s="367">
        <v>1</v>
      </c>
      <c r="G20" s="313">
        <v>2004</v>
      </c>
      <c r="H20" s="97">
        <f t="shared" si="0"/>
        <v>0</v>
      </c>
      <c r="I20" s="313">
        <v>1</v>
      </c>
      <c r="J20" s="255">
        <f t="shared" si="1"/>
        <v>0</v>
      </c>
      <c r="K20" s="315"/>
    </row>
    <row r="21" spans="1:11" ht="23.25" thickBot="1">
      <c r="A21" s="25"/>
      <c r="B21" s="165"/>
      <c r="C21" s="42"/>
      <c r="D21" s="250" t="s">
        <v>693</v>
      </c>
      <c r="E21" s="249">
        <v>1</v>
      </c>
      <c r="F21" s="367">
        <v>1</v>
      </c>
      <c r="G21" s="313">
        <v>2006</v>
      </c>
      <c r="H21" s="97">
        <f t="shared" si="0"/>
        <v>0</v>
      </c>
      <c r="I21" s="313">
        <v>1</v>
      </c>
      <c r="J21" s="255">
        <f t="shared" si="1"/>
        <v>0</v>
      </c>
      <c r="K21" s="315"/>
    </row>
    <row r="22" spans="1:11" ht="23.25" thickBot="1">
      <c r="A22" s="25"/>
      <c r="B22" s="165"/>
      <c r="C22" s="42"/>
      <c r="D22" s="250" t="s">
        <v>692</v>
      </c>
      <c r="E22" s="249">
        <v>2</v>
      </c>
      <c r="F22" s="367">
        <v>1</v>
      </c>
      <c r="G22" s="313">
        <v>2004</v>
      </c>
      <c r="H22" s="97"/>
      <c r="I22" s="313">
        <v>2</v>
      </c>
      <c r="J22" s="255"/>
      <c r="K22" s="315"/>
    </row>
    <row r="23" spans="1:11" ht="15.75" thickBot="1">
      <c r="A23" s="25"/>
      <c r="B23" s="165"/>
      <c r="C23" s="42"/>
      <c r="D23" s="250" t="s">
        <v>694</v>
      </c>
      <c r="E23" s="249">
        <v>1</v>
      </c>
      <c r="F23" s="367">
        <v>1</v>
      </c>
      <c r="G23" s="313">
        <v>2008</v>
      </c>
      <c r="H23" s="97"/>
      <c r="I23" s="313">
        <v>1</v>
      </c>
      <c r="J23" s="255"/>
      <c r="K23" s="315"/>
    </row>
    <row r="24" spans="1:11" ht="23.25" thickBot="1">
      <c r="A24" s="25"/>
      <c r="B24" s="165"/>
      <c r="C24" s="42"/>
      <c r="D24" s="250" t="s">
        <v>695</v>
      </c>
      <c r="E24" s="249">
        <v>10</v>
      </c>
      <c r="F24" s="367">
        <v>0</v>
      </c>
      <c r="G24" s="313">
        <v>2007</v>
      </c>
      <c r="H24" s="97"/>
      <c r="I24" s="313">
        <v>10</v>
      </c>
      <c r="J24" s="255"/>
      <c r="K24" s="315"/>
    </row>
    <row r="25" spans="1:11" ht="23.25" thickBot="1">
      <c r="A25" s="25"/>
      <c r="B25" s="165"/>
      <c r="C25" s="42"/>
      <c r="D25" s="250" t="s">
        <v>696</v>
      </c>
      <c r="E25" s="249">
        <v>1</v>
      </c>
      <c r="F25" s="367">
        <v>1</v>
      </c>
      <c r="G25" s="313">
        <v>2009</v>
      </c>
      <c r="H25" s="97"/>
      <c r="I25" s="313">
        <v>1</v>
      </c>
      <c r="J25" s="255"/>
      <c r="K25" s="315"/>
    </row>
    <row r="26" spans="1:11" ht="15.75" thickBot="1">
      <c r="A26" s="25"/>
      <c r="B26" s="165"/>
      <c r="C26" s="42"/>
      <c r="D26" s="250" t="s">
        <v>697</v>
      </c>
      <c r="E26" s="249">
        <v>1</v>
      </c>
      <c r="F26" s="367">
        <v>0</v>
      </c>
      <c r="G26" s="313">
        <v>2004</v>
      </c>
      <c r="H26" s="97"/>
      <c r="I26" s="313">
        <v>1</v>
      </c>
      <c r="J26" s="255"/>
      <c r="K26" s="315"/>
    </row>
    <row r="27" spans="1:11" ht="23.25" thickBot="1">
      <c r="A27" s="25"/>
      <c r="B27" s="165"/>
      <c r="C27" s="42"/>
      <c r="D27" s="250" t="s">
        <v>698</v>
      </c>
      <c r="E27" s="249">
        <v>1</v>
      </c>
      <c r="F27" s="367">
        <v>1</v>
      </c>
      <c r="G27" s="313">
        <v>2004</v>
      </c>
      <c r="H27" s="97"/>
      <c r="I27" s="313">
        <v>1</v>
      </c>
      <c r="J27" s="255"/>
      <c r="K27" s="315"/>
    </row>
    <row r="28" spans="1:11" ht="24.75" customHeight="1" thickBot="1">
      <c r="A28" s="24">
        <v>4</v>
      </c>
      <c r="B28" s="404" t="s">
        <v>152</v>
      </c>
      <c r="C28" s="27">
        <f>титул!B8</f>
        <v>22</v>
      </c>
      <c r="D28" s="88" t="s">
        <v>11</v>
      </c>
      <c r="E28" s="107">
        <v>1</v>
      </c>
      <c r="F28" s="162">
        <v>0</v>
      </c>
      <c r="G28" s="97">
        <v>2001</v>
      </c>
      <c r="H28" s="97">
        <f t="shared" si="0"/>
        <v>0</v>
      </c>
      <c r="I28" s="97">
        <v>1</v>
      </c>
      <c r="J28" s="255">
        <f t="shared" si="1"/>
        <v>0</v>
      </c>
      <c r="K28" s="399">
        <f>SUM(H28:H33)/C28</f>
        <v>1</v>
      </c>
    </row>
    <row r="29" spans="1:11" ht="23.25" thickBot="1">
      <c r="A29" s="25"/>
      <c r="B29" s="405"/>
      <c r="C29" s="29"/>
      <c r="D29" s="90" t="s">
        <v>12</v>
      </c>
      <c r="E29" s="109">
        <v>2</v>
      </c>
      <c r="F29" s="163">
        <v>1</v>
      </c>
      <c r="G29" s="98">
        <v>2003</v>
      </c>
      <c r="H29" s="97">
        <f t="shared" si="0"/>
        <v>0</v>
      </c>
      <c r="I29" s="98">
        <v>0</v>
      </c>
      <c r="J29" s="255">
        <f t="shared" si="1"/>
        <v>0</v>
      </c>
      <c r="K29" s="400"/>
    </row>
    <row r="30" spans="1:11" ht="12" customHeight="1" thickBot="1">
      <c r="A30" s="25"/>
      <c r="B30" s="165"/>
      <c r="C30" s="29"/>
      <c r="D30" s="90" t="s">
        <v>81</v>
      </c>
      <c r="E30" s="109">
        <v>1</v>
      </c>
      <c r="F30" s="163">
        <v>1</v>
      </c>
      <c r="G30" s="98">
        <v>2005</v>
      </c>
      <c r="H30" s="97">
        <f t="shared" si="0"/>
        <v>0</v>
      </c>
      <c r="I30" s="98">
        <v>0</v>
      </c>
      <c r="J30" s="255">
        <f t="shared" si="1"/>
        <v>0</v>
      </c>
      <c r="K30" s="400"/>
    </row>
    <row r="31" spans="1:11" ht="21" customHeight="1" thickBot="1">
      <c r="A31" s="25"/>
      <c r="B31" s="165"/>
      <c r="C31" s="29"/>
      <c r="D31" s="90" t="s">
        <v>88</v>
      </c>
      <c r="E31" s="109">
        <v>12</v>
      </c>
      <c r="F31" s="163">
        <v>1</v>
      </c>
      <c r="G31" s="98">
        <v>2013</v>
      </c>
      <c r="H31" s="97">
        <f t="shared" si="0"/>
        <v>12</v>
      </c>
      <c r="I31" s="98">
        <v>12</v>
      </c>
      <c r="J31" s="255">
        <f t="shared" si="1"/>
        <v>12</v>
      </c>
      <c r="K31" s="400"/>
    </row>
    <row r="32" spans="1:11" ht="12" customHeight="1" thickBot="1">
      <c r="A32" s="25"/>
      <c r="B32" s="165"/>
      <c r="C32" s="29"/>
      <c r="D32" s="90" t="s">
        <v>410</v>
      </c>
      <c r="E32" s="109">
        <v>10</v>
      </c>
      <c r="F32" s="163">
        <v>1</v>
      </c>
      <c r="G32" s="98">
        <v>2014</v>
      </c>
      <c r="H32" s="97">
        <f t="shared" si="0"/>
        <v>10</v>
      </c>
      <c r="I32" s="98">
        <v>10</v>
      </c>
      <c r="J32" s="255">
        <f t="shared" si="1"/>
        <v>10</v>
      </c>
      <c r="K32" s="400"/>
    </row>
    <row r="33" spans="1:11" ht="23.25" thickBot="1">
      <c r="A33" s="25"/>
      <c r="B33" s="165"/>
      <c r="C33" s="29"/>
      <c r="D33" s="90" t="s">
        <v>13</v>
      </c>
      <c r="E33" s="109">
        <v>2</v>
      </c>
      <c r="F33" s="163">
        <v>1</v>
      </c>
      <c r="G33" s="98">
        <v>2002</v>
      </c>
      <c r="H33" s="97">
        <f t="shared" si="0"/>
        <v>0</v>
      </c>
      <c r="I33" s="98">
        <v>2</v>
      </c>
      <c r="J33" s="255">
        <f t="shared" si="1"/>
        <v>0</v>
      </c>
      <c r="K33" s="400"/>
    </row>
    <row r="34" spans="1:11" ht="15" customHeight="1" thickBot="1">
      <c r="A34" s="38"/>
      <c r="B34" s="41" t="s">
        <v>190</v>
      </c>
      <c r="C34" s="39">
        <f>SUM(C2:C33)</f>
        <v>112</v>
      </c>
      <c r="D34" s="41"/>
      <c r="E34" s="40">
        <f>SUM(E2:E33)</f>
        <v>181</v>
      </c>
      <c r="F34" s="38">
        <f>SUM(F2:F33)</f>
        <v>24</v>
      </c>
      <c r="G34" s="39"/>
      <c r="H34" s="39">
        <f>SUM(H2:H33)</f>
        <v>65</v>
      </c>
      <c r="I34" s="39">
        <f>SUM(I2:I33)</f>
        <v>177</v>
      </c>
      <c r="J34" s="260">
        <f>SUM(J2:J33)</f>
        <v>65</v>
      </c>
      <c r="K34" s="40"/>
    </row>
  </sheetData>
  <sheetProtection/>
  <mergeCells count="11">
    <mergeCell ref="B9:B10"/>
    <mergeCell ref="A9:A10"/>
    <mergeCell ref="K9:K17"/>
    <mergeCell ref="K2:K8"/>
    <mergeCell ref="B2:B3"/>
    <mergeCell ref="A18:A19"/>
    <mergeCell ref="K28:K33"/>
    <mergeCell ref="K18:K19"/>
    <mergeCell ref="B28:B29"/>
    <mergeCell ref="B18:B19"/>
    <mergeCell ref="A2:A3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  <colBreaks count="1" manualBreakCount="1">
    <brk id="5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65"/>
  <sheetViews>
    <sheetView view="pageBreakPreview" zoomScale="90" zoomScaleNormal="140" zoomScaleSheetLayoutView="90" zoomScalePageLayoutView="0" workbookViewId="0" topLeftCell="A250">
      <selection activeCell="E264" sqref="E264"/>
    </sheetView>
  </sheetViews>
  <sheetFormatPr defaultColWidth="9.00390625" defaultRowHeight="12.75"/>
  <cols>
    <col min="1" max="1" width="4.125" style="13" customWidth="1"/>
    <col min="2" max="2" width="26.75390625" style="17" customWidth="1"/>
    <col min="3" max="3" width="21.75390625" style="13" customWidth="1"/>
    <col min="4" max="4" width="75.875" style="16" customWidth="1"/>
    <col min="5" max="5" width="12.25390625" style="16" customWidth="1"/>
    <col min="6" max="8" width="12.75390625" style="16" customWidth="1"/>
    <col min="9" max="10" width="12.625" style="16" customWidth="1"/>
    <col min="11" max="11" width="13.625" style="16" customWidth="1"/>
    <col min="12" max="16384" width="9.125" style="16" customWidth="1"/>
  </cols>
  <sheetData>
    <row r="1" spans="1:11" ht="90.75" customHeight="1" thickBot="1">
      <c r="A1" s="130" t="s">
        <v>25</v>
      </c>
      <c r="B1" s="23" t="s">
        <v>37</v>
      </c>
      <c r="C1" s="23" t="s">
        <v>43</v>
      </c>
      <c r="D1" s="131" t="s">
        <v>44</v>
      </c>
      <c r="E1" s="132" t="s">
        <v>45</v>
      </c>
      <c r="F1" s="130" t="s">
        <v>213</v>
      </c>
      <c r="G1" s="23" t="s">
        <v>23</v>
      </c>
      <c r="H1" s="131" t="s">
        <v>214</v>
      </c>
      <c r="I1" s="23" t="s">
        <v>544</v>
      </c>
      <c r="J1" s="23" t="s">
        <v>545</v>
      </c>
      <c r="K1" s="132" t="s">
        <v>546</v>
      </c>
    </row>
    <row r="2" spans="1:11" ht="24" customHeight="1" thickBot="1">
      <c r="A2" s="168"/>
      <c r="B2" s="169"/>
      <c r="C2" s="169"/>
      <c r="D2" s="170" t="s">
        <v>163</v>
      </c>
      <c r="E2" s="171"/>
      <c r="F2" s="172"/>
      <c r="G2" s="173"/>
      <c r="H2" s="261"/>
      <c r="I2" s="262"/>
      <c r="J2" s="263"/>
      <c r="K2" s="264"/>
    </row>
    <row r="3" spans="1:11" ht="23.25" customHeight="1" thickBot="1">
      <c r="A3" s="397">
        <v>1</v>
      </c>
      <c r="B3" s="395" t="s">
        <v>434</v>
      </c>
      <c r="C3" s="27">
        <f>титул!B8</f>
        <v>22</v>
      </c>
      <c r="D3" s="88" t="s">
        <v>721</v>
      </c>
      <c r="E3" s="109">
        <v>1</v>
      </c>
      <c r="F3" s="125">
        <v>1</v>
      </c>
      <c r="G3" s="125">
        <v>2007</v>
      </c>
      <c r="H3" s="125">
        <f aca="true" t="shared" si="0" ref="H3:H17">IF(G3&gt;2011,E3,0)</f>
        <v>0</v>
      </c>
      <c r="I3" s="125">
        <v>1</v>
      </c>
      <c r="J3" s="125">
        <f aca="true" t="shared" si="1" ref="J3:J17">IF(G3&gt;2011,I3,0)</f>
        <v>0</v>
      </c>
      <c r="K3" s="399">
        <f>SUM(H3:H10)/C3</f>
        <v>0</v>
      </c>
    </row>
    <row r="4" spans="1:11" ht="25.5" customHeight="1" thickBot="1">
      <c r="A4" s="398"/>
      <c r="B4" s="396"/>
      <c r="C4" s="28"/>
      <c r="D4" s="90" t="s">
        <v>722</v>
      </c>
      <c r="E4" s="109">
        <v>1</v>
      </c>
      <c r="F4" s="125">
        <v>1</v>
      </c>
      <c r="G4" s="125">
        <v>2006</v>
      </c>
      <c r="H4" s="125">
        <f t="shared" si="0"/>
        <v>0</v>
      </c>
      <c r="I4" s="125">
        <v>0</v>
      </c>
      <c r="J4" s="125">
        <f t="shared" si="1"/>
        <v>0</v>
      </c>
      <c r="K4" s="400"/>
    </row>
    <row r="5" spans="1:11" ht="23.25" thickBot="1">
      <c r="A5" s="25"/>
      <c r="B5" s="29"/>
      <c r="C5" s="28"/>
      <c r="D5" s="114" t="s">
        <v>723</v>
      </c>
      <c r="E5" s="109">
        <v>4</v>
      </c>
      <c r="F5" s="125">
        <v>1</v>
      </c>
      <c r="G5" s="125">
        <v>2011</v>
      </c>
      <c r="H5" s="125">
        <f t="shared" si="0"/>
        <v>0</v>
      </c>
      <c r="I5" s="125">
        <v>4</v>
      </c>
      <c r="J5" s="125">
        <f t="shared" si="1"/>
        <v>0</v>
      </c>
      <c r="K5" s="400"/>
    </row>
    <row r="6" spans="1:11" ht="23.25" thickBot="1">
      <c r="A6" s="25"/>
      <c r="B6" s="29"/>
      <c r="C6" s="28"/>
      <c r="D6" s="114" t="s">
        <v>724</v>
      </c>
      <c r="E6" s="109">
        <v>6</v>
      </c>
      <c r="F6" s="125">
        <v>0</v>
      </c>
      <c r="G6" s="125">
        <v>2007</v>
      </c>
      <c r="H6" s="125">
        <f t="shared" si="0"/>
        <v>0</v>
      </c>
      <c r="I6" s="125">
        <v>6</v>
      </c>
      <c r="J6" s="125">
        <f t="shared" si="1"/>
        <v>0</v>
      </c>
      <c r="K6" s="400"/>
    </row>
    <row r="7" spans="1:11" ht="23.25" thickBot="1">
      <c r="A7" s="25"/>
      <c r="B7" s="29"/>
      <c r="C7" s="28"/>
      <c r="D7" s="90" t="s">
        <v>725</v>
      </c>
      <c r="E7" s="109">
        <v>1</v>
      </c>
      <c r="F7" s="125">
        <v>1</v>
      </c>
      <c r="G7" s="125">
        <v>2007</v>
      </c>
      <c r="H7" s="125">
        <f t="shared" si="0"/>
        <v>0</v>
      </c>
      <c r="I7" s="125">
        <v>0</v>
      </c>
      <c r="J7" s="125">
        <f t="shared" si="1"/>
        <v>0</v>
      </c>
      <c r="K7" s="400"/>
    </row>
    <row r="8" spans="1:11" ht="23.25" thickBot="1">
      <c r="A8" s="25"/>
      <c r="B8" s="29"/>
      <c r="C8" s="28"/>
      <c r="D8" s="90" t="s">
        <v>726</v>
      </c>
      <c r="E8" s="107">
        <v>1</v>
      </c>
      <c r="F8" s="125">
        <v>1</v>
      </c>
      <c r="G8" s="125">
        <v>2005</v>
      </c>
      <c r="H8" s="125">
        <f t="shared" si="0"/>
        <v>0</v>
      </c>
      <c r="I8" s="125">
        <v>1</v>
      </c>
      <c r="J8" s="125">
        <f t="shared" si="1"/>
        <v>0</v>
      </c>
      <c r="K8" s="400"/>
    </row>
    <row r="9" spans="1:11" ht="15.75" thickBot="1">
      <c r="A9" s="25"/>
      <c r="B9" s="29"/>
      <c r="C9" s="28"/>
      <c r="D9" s="90" t="s">
        <v>727</v>
      </c>
      <c r="E9" s="109">
        <v>3</v>
      </c>
      <c r="F9" s="125">
        <v>1</v>
      </c>
      <c r="G9" s="125">
        <v>2002</v>
      </c>
      <c r="H9" s="125">
        <f t="shared" si="0"/>
        <v>0</v>
      </c>
      <c r="I9" s="125">
        <v>3</v>
      </c>
      <c r="J9" s="125">
        <f t="shared" si="1"/>
        <v>0</v>
      </c>
      <c r="K9" s="400"/>
    </row>
    <row r="10" spans="1:11" ht="15.75" customHeight="1" thickBot="1">
      <c r="A10" s="25"/>
      <c r="B10" s="29"/>
      <c r="C10" s="28"/>
      <c r="D10" s="92" t="s">
        <v>728</v>
      </c>
      <c r="E10" s="110">
        <v>2</v>
      </c>
      <c r="F10" s="125">
        <v>1</v>
      </c>
      <c r="G10" s="125">
        <v>2002</v>
      </c>
      <c r="H10" s="125">
        <f t="shared" si="0"/>
        <v>0</v>
      </c>
      <c r="I10" s="125">
        <v>2</v>
      </c>
      <c r="J10" s="125">
        <f t="shared" si="1"/>
        <v>0</v>
      </c>
      <c r="K10" s="400"/>
    </row>
    <row r="11" spans="1:11" ht="30" customHeight="1" thickBot="1">
      <c r="A11" s="24">
        <v>2</v>
      </c>
      <c r="B11" s="27" t="s">
        <v>704</v>
      </c>
      <c r="C11" s="27">
        <f>титул!B9</f>
        <v>23</v>
      </c>
      <c r="D11" s="368" t="s">
        <v>729</v>
      </c>
      <c r="E11" s="135">
        <v>2</v>
      </c>
      <c r="F11" s="162">
        <v>1</v>
      </c>
      <c r="G11" s="127">
        <v>2008</v>
      </c>
      <c r="H11" s="127">
        <f t="shared" si="0"/>
        <v>0</v>
      </c>
      <c r="I11" s="127">
        <v>2</v>
      </c>
      <c r="J11" s="127">
        <f t="shared" si="1"/>
        <v>0</v>
      </c>
      <c r="K11" s="399">
        <f>SUM(H11:H17)/C11</f>
        <v>0.6521739130434783</v>
      </c>
    </row>
    <row r="12" spans="1:11" ht="22.5" customHeight="1" thickBot="1">
      <c r="A12" s="25"/>
      <c r="B12" s="29"/>
      <c r="C12" s="29"/>
      <c r="D12" s="369" t="s">
        <v>730</v>
      </c>
      <c r="E12" s="136">
        <v>1</v>
      </c>
      <c r="F12" s="163">
        <v>1</v>
      </c>
      <c r="G12" s="127">
        <v>2009</v>
      </c>
      <c r="H12" s="127">
        <f t="shared" si="0"/>
        <v>0</v>
      </c>
      <c r="I12" s="127">
        <v>1</v>
      </c>
      <c r="J12" s="127">
        <f t="shared" si="1"/>
        <v>0</v>
      </c>
      <c r="K12" s="400"/>
    </row>
    <row r="13" spans="1:11" ht="23.25" thickBot="1">
      <c r="A13" s="25"/>
      <c r="B13" s="29"/>
      <c r="C13" s="29"/>
      <c r="D13" s="369" t="s">
        <v>731</v>
      </c>
      <c r="E13" s="136">
        <v>2</v>
      </c>
      <c r="F13" s="163">
        <v>1</v>
      </c>
      <c r="G13" s="127">
        <v>2009</v>
      </c>
      <c r="H13" s="127">
        <f t="shared" si="0"/>
        <v>0</v>
      </c>
      <c r="I13" s="127">
        <v>2</v>
      </c>
      <c r="J13" s="127">
        <f t="shared" si="1"/>
        <v>0</v>
      </c>
      <c r="K13" s="400"/>
    </row>
    <row r="14" spans="1:11" ht="23.25" thickBot="1">
      <c r="A14" s="25"/>
      <c r="B14" s="29"/>
      <c r="C14" s="29"/>
      <c r="D14" s="369" t="s">
        <v>732</v>
      </c>
      <c r="E14" s="136">
        <v>29</v>
      </c>
      <c r="F14" s="163">
        <v>1</v>
      </c>
      <c r="G14" s="127">
        <v>2007</v>
      </c>
      <c r="H14" s="127">
        <f t="shared" si="0"/>
        <v>0</v>
      </c>
      <c r="I14" s="127">
        <v>29</v>
      </c>
      <c r="J14" s="127">
        <f t="shared" si="1"/>
        <v>0</v>
      </c>
      <c r="K14" s="400"/>
    </row>
    <row r="15" spans="1:11" ht="23.25" thickBot="1">
      <c r="A15" s="25"/>
      <c r="B15" s="29"/>
      <c r="C15" s="29"/>
      <c r="D15" s="345" t="s">
        <v>733</v>
      </c>
      <c r="E15" s="346">
        <v>15</v>
      </c>
      <c r="F15" s="347">
        <v>1</v>
      </c>
      <c r="G15" s="352">
        <v>2017</v>
      </c>
      <c r="H15" s="127">
        <f t="shared" si="0"/>
        <v>15</v>
      </c>
      <c r="I15" s="352">
        <v>15</v>
      </c>
      <c r="J15" s="127">
        <f t="shared" si="1"/>
        <v>15</v>
      </c>
      <c r="K15" s="400"/>
    </row>
    <row r="16" spans="1:11" ht="24.75" customHeight="1" thickBot="1">
      <c r="A16" s="25"/>
      <c r="B16" s="29"/>
      <c r="C16" s="29"/>
      <c r="D16" s="369" t="s">
        <v>734</v>
      </c>
      <c r="E16" s="136">
        <v>1</v>
      </c>
      <c r="F16" s="163">
        <v>1</v>
      </c>
      <c r="G16" s="127">
        <v>2008</v>
      </c>
      <c r="H16" s="127">
        <f t="shared" si="0"/>
        <v>0</v>
      </c>
      <c r="I16" s="127">
        <v>0</v>
      </c>
      <c r="J16" s="127">
        <f t="shared" si="1"/>
        <v>0</v>
      </c>
      <c r="K16" s="400"/>
    </row>
    <row r="17" spans="1:11" ht="26.25" customHeight="1" thickBot="1">
      <c r="A17" s="25"/>
      <c r="B17" s="29"/>
      <c r="C17" s="29"/>
      <c r="D17" s="370" t="s">
        <v>735</v>
      </c>
      <c r="E17" s="139">
        <v>1</v>
      </c>
      <c r="F17" s="164">
        <v>1</v>
      </c>
      <c r="G17" s="127">
        <v>2008</v>
      </c>
      <c r="H17" s="127">
        <f t="shared" si="0"/>
        <v>0</v>
      </c>
      <c r="I17" s="127">
        <v>0</v>
      </c>
      <c r="J17" s="127">
        <f t="shared" si="1"/>
        <v>0</v>
      </c>
      <c r="K17" s="400"/>
    </row>
    <row r="18" spans="1:11" ht="23.25" thickBot="1">
      <c r="A18" s="25">
        <v>3</v>
      </c>
      <c r="B18" s="29" t="s">
        <v>699</v>
      </c>
      <c r="C18" s="29">
        <f>титул!B8</f>
        <v>22</v>
      </c>
      <c r="D18" s="115" t="s">
        <v>615</v>
      </c>
      <c r="E18" s="116">
        <v>1</v>
      </c>
      <c r="F18" s="176">
        <v>1</v>
      </c>
      <c r="G18" s="177">
        <v>2009</v>
      </c>
      <c r="H18" s="97"/>
      <c r="I18" s="177">
        <v>0</v>
      </c>
      <c r="J18" s="97">
        <f aca="true" t="shared" si="2" ref="J18:J56">IF(G18&gt;2011,I18,0)</f>
        <v>0</v>
      </c>
      <c r="K18" s="256"/>
    </row>
    <row r="19" spans="1:11" ht="24.75" customHeight="1" thickBot="1">
      <c r="A19" s="25"/>
      <c r="B19" s="29"/>
      <c r="C19" s="29"/>
      <c r="D19" s="250" t="s">
        <v>105</v>
      </c>
      <c r="E19" s="249">
        <v>3</v>
      </c>
      <c r="F19" s="312">
        <v>1</v>
      </c>
      <c r="G19" s="313">
        <v>2007</v>
      </c>
      <c r="H19" s="97"/>
      <c r="I19" s="313">
        <v>3</v>
      </c>
      <c r="J19" s="97">
        <f t="shared" si="2"/>
        <v>0</v>
      </c>
      <c r="K19" s="256"/>
    </row>
    <row r="20" spans="1:11" ht="24.75" customHeight="1" thickBot="1">
      <c r="A20" s="25"/>
      <c r="B20" s="29"/>
      <c r="C20" s="29"/>
      <c r="D20" s="250" t="s">
        <v>616</v>
      </c>
      <c r="E20" s="249">
        <v>1</v>
      </c>
      <c r="F20" s="312">
        <v>1</v>
      </c>
      <c r="G20" s="313">
        <v>2005</v>
      </c>
      <c r="H20" s="97"/>
      <c r="I20" s="313">
        <v>0</v>
      </c>
      <c r="J20" s="97">
        <f t="shared" si="2"/>
        <v>0</v>
      </c>
      <c r="K20" s="256"/>
    </row>
    <row r="21" spans="1:11" ht="23.25" thickBot="1">
      <c r="A21" s="25"/>
      <c r="B21" s="29"/>
      <c r="C21" s="29"/>
      <c r="D21" s="90" t="s">
        <v>106</v>
      </c>
      <c r="E21" s="109">
        <v>3</v>
      </c>
      <c r="F21" s="124">
        <v>1</v>
      </c>
      <c r="G21" s="98">
        <v>2006</v>
      </c>
      <c r="H21" s="97"/>
      <c r="I21" s="98">
        <v>3</v>
      </c>
      <c r="J21" s="97">
        <f t="shared" si="2"/>
        <v>0</v>
      </c>
      <c r="K21" s="256"/>
    </row>
    <row r="22" spans="1:11" ht="23.25" thickBot="1">
      <c r="A22" s="25"/>
      <c r="B22" s="29"/>
      <c r="C22" s="29"/>
      <c r="D22" s="114" t="s">
        <v>617</v>
      </c>
      <c r="E22" s="305">
        <v>1</v>
      </c>
      <c r="F22" s="306">
        <v>1</v>
      </c>
      <c r="G22" s="307">
        <v>2006</v>
      </c>
      <c r="H22" s="97"/>
      <c r="I22" s="307">
        <v>1</v>
      </c>
      <c r="J22" s="97">
        <f t="shared" si="2"/>
        <v>0</v>
      </c>
      <c r="K22" s="356"/>
    </row>
    <row r="23" spans="1:11" ht="15.75" thickBot="1">
      <c r="A23" s="25"/>
      <c r="B23" s="29"/>
      <c r="C23" s="29"/>
      <c r="D23" s="114" t="s">
        <v>618</v>
      </c>
      <c r="E23" s="305">
        <v>2</v>
      </c>
      <c r="F23" s="306">
        <v>1</v>
      </c>
      <c r="G23" s="307">
        <v>2009</v>
      </c>
      <c r="H23" s="97"/>
      <c r="I23" s="307">
        <v>2</v>
      </c>
      <c r="J23" s="97">
        <f t="shared" si="2"/>
        <v>0</v>
      </c>
      <c r="K23" s="356"/>
    </row>
    <row r="24" spans="1:11" ht="23.25" thickBot="1">
      <c r="A24" s="25"/>
      <c r="B24" s="29"/>
      <c r="C24" s="29"/>
      <c r="D24" s="114" t="s">
        <v>619</v>
      </c>
      <c r="E24" s="305">
        <v>10</v>
      </c>
      <c r="F24" s="306">
        <v>0</v>
      </c>
      <c r="G24" s="307">
        <v>2017</v>
      </c>
      <c r="H24" s="97"/>
      <c r="I24" s="307">
        <v>10</v>
      </c>
      <c r="J24" s="97">
        <f t="shared" si="2"/>
        <v>10</v>
      </c>
      <c r="K24" s="356"/>
    </row>
    <row r="25" spans="1:11" ht="15.75" thickBot="1">
      <c r="A25" s="25"/>
      <c r="B25" s="29"/>
      <c r="C25" s="29"/>
      <c r="D25" s="114" t="s">
        <v>620</v>
      </c>
      <c r="E25" s="305">
        <v>2</v>
      </c>
      <c r="F25" s="306">
        <v>1</v>
      </c>
      <c r="G25" s="307">
        <v>2005</v>
      </c>
      <c r="H25" s="97"/>
      <c r="I25" s="307">
        <v>2</v>
      </c>
      <c r="J25" s="97">
        <f t="shared" si="2"/>
        <v>0</v>
      </c>
      <c r="K25" s="356"/>
    </row>
    <row r="26" spans="1:11" ht="15.75" thickBot="1">
      <c r="A26" s="25"/>
      <c r="B26" s="29"/>
      <c r="C26" s="29"/>
      <c r="D26" s="114" t="s">
        <v>621</v>
      </c>
      <c r="E26" s="305">
        <v>8</v>
      </c>
      <c r="F26" s="306">
        <v>1</v>
      </c>
      <c r="G26" s="307">
        <v>2007</v>
      </c>
      <c r="H26" s="97"/>
      <c r="I26" s="307">
        <v>8</v>
      </c>
      <c r="J26" s="97">
        <f t="shared" si="2"/>
        <v>0</v>
      </c>
      <c r="K26" s="356"/>
    </row>
    <row r="27" spans="1:11" ht="15.75" thickBot="1">
      <c r="A27" s="25"/>
      <c r="B27" s="29"/>
      <c r="C27" s="29"/>
      <c r="D27" s="114" t="s">
        <v>622</v>
      </c>
      <c r="E27" s="305">
        <v>2</v>
      </c>
      <c r="F27" s="306">
        <v>1</v>
      </c>
      <c r="G27" s="307">
        <v>2008</v>
      </c>
      <c r="H27" s="97"/>
      <c r="I27" s="307">
        <v>2</v>
      </c>
      <c r="J27" s="97">
        <f t="shared" si="2"/>
        <v>0</v>
      </c>
      <c r="K27" s="356"/>
    </row>
    <row r="28" spans="1:11" ht="36.75" customHeight="1" thickBot="1">
      <c r="A28" s="24">
        <v>4</v>
      </c>
      <c r="B28" s="27" t="s">
        <v>593</v>
      </c>
      <c r="C28" s="27">
        <f>титул!B8</f>
        <v>22</v>
      </c>
      <c r="D28" s="88" t="s">
        <v>594</v>
      </c>
      <c r="E28" s="107">
        <v>1</v>
      </c>
      <c r="F28" s="123">
        <v>1</v>
      </c>
      <c r="G28" s="97">
        <v>2005</v>
      </c>
      <c r="H28" s="97">
        <f aca="true" t="shared" si="3" ref="H28:H51">IF(G28&gt;2011,E28,0)</f>
        <v>0</v>
      </c>
      <c r="I28" s="97">
        <v>1</v>
      </c>
      <c r="J28" s="97">
        <f t="shared" si="2"/>
        <v>0</v>
      </c>
      <c r="K28" s="399">
        <f>SUM(H28:H31)/C28</f>
        <v>0.22727272727272727</v>
      </c>
    </row>
    <row r="29" spans="1:11" ht="15.75" thickBot="1">
      <c r="A29" s="25"/>
      <c r="B29" s="29"/>
      <c r="C29" s="29"/>
      <c r="D29" s="90" t="s">
        <v>595</v>
      </c>
      <c r="E29" s="109">
        <v>2</v>
      </c>
      <c r="F29" s="124">
        <v>1</v>
      </c>
      <c r="G29" s="98">
        <v>2009</v>
      </c>
      <c r="H29" s="97">
        <f t="shared" si="3"/>
        <v>0</v>
      </c>
      <c r="I29" s="98">
        <v>2</v>
      </c>
      <c r="J29" s="97">
        <f t="shared" si="2"/>
        <v>0</v>
      </c>
      <c r="K29" s="400"/>
    </row>
    <row r="30" spans="1:11" ht="15.75" thickBot="1">
      <c r="A30" s="25"/>
      <c r="B30" s="29"/>
      <c r="C30" s="29"/>
      <c r="D30" s="90" t="s">
        <v>596</v>
      </c>
      <c r="E30" s="109">
        <v>5</v>
      </c>
      <c r="F30" s="124">
        <v>1</v>
      </c>
      <c r="G30" s="98">
        <v>2013</v>
      </c>
      <c r="H30" s="97">
        <f t="shared" si="3"/>
        <v>5</v>
      </c>
      <c r="I30" s="98">
        <v>5</v>
      </c>
      <c r="J30" s="97">
        <f t="shared" si="2"/>
        <v>5</v>
      </c>
      <c r="K30" s="400"/>
    </row>
    <row r="31" spans="1:11" ht="21" customHeight="1" thickBot="1">
      <c r="A31" s="25"/>
      <c r="B31" s="29"/>
      <c r="C31" s="29"/>
      <c r="D31" s="90" t="s">
        <v>597</v>
      </c>
      <c r="E31" s="109">
        <v>5</v>
      </c>
      <c r="F31" s="124">
        <v>1</v>
      </c>
      <c r="G31" s="98">
        <v>2007</v>
      </c>
      <c r="H31" s="97">
        <f t="shared" si="3"/>
        <v>0</v>
      </c>
      <c r="I31" s="98">
        <v>5</v>
      </c>
      <c r="J31" s="97">
        <f t="shared" si="2"/>
        <v>0</v>
      </c>
      <c r="K31" s="400"/>
    </row>
    <row r="32" spans="1:11" ht="30.75" customHeight="1" thickBot="1">
      <c r="A32" s="24">
        <v>5</v>
      </c>
      <c r="B32" s="178" t="s">
        <v>700</v>
      </c>
      <c r="C32" s="27">
        <f>титул!B9</f>
        <v>23</v>
      </c>
      <c r="D32" s="88" t="s">
        <v>197</v>
      </c>
      <c r="E32" s="107">
        <v>2</v>
      </c>
      <c r="F32" s="123">
        <v>1</v>
      </c>
      <c r="G32" s="97">
        <v>2001</v>
      </c>
      <c r="H32" s="97">
        <f t="shared" si="3"/>
        <v>0</v>
      </c>
      <c r="I32" s="97">
        <v>2</v>
      </c>
      <c r="J32" s="97">
        <f t="shared" si="2"/>
        <v>0</v>
      </c>
      <c r="K32" s="399">
        <f>SUM(H32:H44)/C32</f>
        <v>1.7391304347826086</v>
      </c>
    </row>
    <row r="33" spans="1:11" ht="23.25" thickBot="1">
      <c r="A33" s="25"/>
      <c r="B33" s="85"/>
      <c r="C33" s="28"/>
      <c r="D33" s="90" t="s">
        <v>198</v>
      </c>
      <c r="E33" s="109">
        <v>1</v>
      </c>
      <c r="F33" s="124">
        <v>1</v>
      </c>
      <c r="G33" s="98">
        <v>2004</v>
      </c>
      <c r="H33" s="97">
        <f t="shared" si="3"/>
        <v>0</v>
      </c>
      <c r="I33" s="98">
        <v>1</v>
      </c>
      <c r="J33" s="97">
        <f t="shared" si="2"/>
        <v>0</v>
      </c>
      <c r="K33" s="400"/>
    </row>
    <row r="34" spans="1:11" ht="12" customHeight="1" thickBot="1">
      <c r="A34" s="25"/>
      <c r="B34" s="84"/>
      <c r="C34" s="28"/>
      <c r="D34" s="90" t="s">
        <v>199</v>
      </c>
      <c r="E34" s="109">
        <v>1</v>
      </c>
      <c r="F34" s="124">
        <v>1</v>
      </c>
      <c r="G34" s="98">
        <v>2000</v>
      </c>
      <c r="H34" s="97">
        <f t="shared" si="3"/>
        <v>0</v>
      </c>
      <c r="I34" s="98">
        <v>1</v>
      </c>
      <c r="J34" s="97">
        <f t="shared" si="2"/>
        <v>0</v>
      </c>
      <c r="K34" s="400"/>
    </row>
    <row r="35" spans="1:11" ht="20.25" customHeight="1" thickBot="1">
      <c r="A35" s="25"/>
      <c r="B35" s="84"/>
      <c r="C35" s="28"/>
      <c r="D35" s="90" t="s">
        <v>226</v>
      </c>
      <c r="E35" s="109">
        <v>3</v>
      </c>
      <c r="F35" s="124">
        <v>1</v>
      </c>
      <c r="G35" s="98">
        <v>2014</v>
      </c>
      <c r="H35" s="97">
        <f t="shared" si="3"/>
        <v>3</v>
      </c>
      <c r="I35" s="98">
        <v>3</v>
      </c>
      <c r="J35" s="97">
        <f t="shared" si="2"/>
        <v>3</v>
      </c>
      <c r="K35" s="400"/>
    </row>
    <row r="36" spans="1:11" ht="24" customHeight="1" thickBot="1">
      <c r="A36" s="25"/>
      <c r="B36" s="84"/>
      <c r="C36" s="28"/>
      <c r="D36" s="90" t="s">
        <v>227</v>
      </c>
      <c r="E36" s="109">
        <v>10</v>
      </c>
      <c r="F36" s="124">
        <v>1</v>
      </c>
      <c r="G36" s="98">
        <v>2014</v>
      </c>
      <c r="H36" s="97">
        <f t="shared" si="3"/>
        <v>10</v>
      </c>
      <c r="I36" s="98">
        <v>10</v>
      </c>
      <c r="J36" s="97">
        <f t="shared" si="2"/>
        <v>10</v>
      </c>
      <c r="K36" s="400"/>
    </row>
    <row r="37" spans="1:11" ht="24" customHeight="1" thickBot="1">
      <c r="A37" s="25"/>
      <c r="B37" s="84"/>
      <c r="C37" s="28"/>
      <c r="D37" s="317" t="s">
        <v>73</v>
      </c>
      <c r="E37" s="318">
        <v>5</v>
      </c>
      <c r="F37" s="319">
        <v>1</v>
      </c>
      <c r="G37" s="320">
        <v>2016</v>
      </c>
      <c r="H37" s="97">
        <f t="shared" si="3"/>
        <v>5</v>
      </c>
      <c r="I37" s="320">
        <v>5</v>
      </c>
      <c r="J37" s="97">
        <f t="shared" si="2"/>
        <v>5</v>
      </c>
      <c r="K37" s="400"/>
    </row>
    <row r="38" spans="1:11" ht="23.25" thickBot="1">
      <c r="A38" s="25"/>
      <c r="B38" s="84"/>
      <c r="C38" s="28"/>
      <c r="D38" s="90" t="s">
        <v>200</v>
      </c>
      <c r="E38" s="109">
        <v>6</v>
      </c>
      <c r="F38" s="124">
        <v>1</v>
      </c>
      <c r="G38" s="98">
        <v>2007</v>
      </c>
      <c r="H38" s="97">
        <f t="shared" si="3"/>
        <v>0</v>
      </c>
      <c r="I38" s="98">
        <v>6</v>
      </c>
      <c r="J38" s="97">
        <f t="shared" si="2"/>
        <v>0</v>
      </c>
      <c r="K38" s="400"/>
    </row>
    <row r="39" spans="1:11" ht="23.25" thickBot="1">
      <c r="A39" s="25"/>
      <c r="B39" s="84"/>
      <c r="C39" s="28"/>
      <c r="D39" s="90" t="s">
        <v>201</v>
      </c>
      <c r="E39" s="109">
        <v>5</v>
      </c>
      <c r="F39" s="124">
        <v>1</v>
      </c>
      <c r="G39" s="98">
        <v>2003</v>
      </c>
      <c r="H39" s="97">
        <f t="shared" si="3"/>
        <v>0</v>
      </c>
      <c r="I39" s="98">
        <v>5</v>
      </c>
      <c r="J39" s="97">
        <f t="shared" si="2"/>
        <v>0</v>
      </c>
      <c r="K39" s="400"/>
    </row>
    <row r="40" spans="1:11" ht="23.25" thickBot="1">
      <c r="A40" s="25"/>
      <c r="B40" s="84"/>
      <c r="C40" s="28"/>
      <c r="D40" s="90" t="s">
        <v>394</v>
      </c>
      <c r="E40" s="109">
        <v>3</v>
      </c>
      <c r="F40" s="124">
        <v>1</v>
      </c>
      <c r="G40" s="98">
        <v>2005</v>
      </c>
      <c r="H40" s="97">
        <f t="shared" si="3"/>
        <v>0</v>
      </c>
      <c r="I40" s="98">
        <v>0</v>
      </c>
      <c r="J40" s="97">
        <f t="shared" si="2"/>
        <v>0</v>
      </c>
      <c r="K40" s="400"/>
    </row>
    <row r="41" spans="1:11" ht="23.25" thickBot="1">
      <c r="A41" s="25"/>
      <c r="B41" s="84"/>
      <c r="C41" s="28"/>
      <c r="D41" s="317" t="s">
        <v>186</v>
      </c>
      <c r="E41" s="318">
        <v>10</v>
      </c>
      <c r="F41" s="319">
        <v>1</v>
      </c>
      <c r="G41" s="320">
        <v>2015</v>
      </c>
      <c r="H41" s="97">
        <f t="shared" si="3"/>
        <v>10</v>
      </c>
      <c r="I41" s="320">
        <v>10</v>
      </c>
      <c r="J41" s="97">
        <f t="shared" si="2"/>
        <v>10</v>
      </c>
      <c r="K41" s="400"/>
    </row>
    <row r="42" spans="1:11" ht="23.25" thickBot="1">
      <c r="A42" s="25"/>
      <c r="B42" s="84"/>
      <c r="C42" s="28"/>
      <c r="D42" s="90" t="s">
        <v>395</v>
      </c>
      <c r="E42" s="109">
        <v>5</v>
      </c>
      <c r="F42" s="124">
        <v>0</v>
      </c>
      <c r="G42" s="98">
        <v>2003</v>
      </c>
      <c r="H42" s="97">
        <f t="shared" si="3"/>
        <v>0</v>
      </c>
      <c r="I42" s="98">
        <v>0</v>
      </c>
      <c r="J42" s="97">
        <f t="shared" si="2"/>
        <v>0</v>
      </c>
      <c r="K42" s="400"/>
    </row>
    <row r="43" spans="1:11" ht="23.25" thickBot="1">
      <c r="A43" s="25"/>
      <c r="B43" s="84"/>
      <c r="C43" s="28"/>
      <c r="D43" s="90" t="s">
        <v>396</v>
      </c>
      <c r="E43" s="109">
        <v>2</v>
      </c>
      <c r="F43" s="124">
        <v>0</v>
      </c>
      <c r="G43" s="98">
        <v>2002</v>
      </c>
      <c r="H43" s="97">
        <f t="shared" si="3"/>
        <v>0</v>
      </c>
      <c r="I43" s="98">
        <v>0</v>
      </c>
      <c r="J43" s="97">
        <f t="shared" si="2"/>
        <v>0</v>
      </c>
      <c r="K43" s="400"/>
    </row>
    <row r="44" spans="1:11" ht="23.25" thickBot="1">
      <c r="A44" s="26"/>
      <c r="B44" s="179"/>
      <c r="C44" s="31"/>
      <c r="D44" s="90" t="s">
        <v>297</v>
      </c>
      <c r="E44" s="109">
        <v>12</v>
      </c>
      <c r="F44" s="124">
        <v>1</v>
      </c>
      <c r="G44" s="98">
        <v>2013</v>
      </c>
      <c r="H44" s="97">
        <f t="shared" si="3"/>
        <v>12</v>
      </c>
      <c r="I44" s="98">
        <v>12</v>
      </c>
      <c r="J44" s="97">
        <f t="shared" si="2"/>
        <v>12</v>
      </c>
      <c r="K44" s="401"/>
    </row>
    <row r="45" spans="1:11" ht="35.25" customHeight="1" thickBot="1">
      <c r="A45" s="24">
        <v>6</v>
      </c>
      <c r="B45" s="178" t="s">
        <v>435</v>
      </c>
      <c r="C45" s="27">
        <f>титул!B8</f>
        <v>22</v>
      </c>
      <c r="D45" s="88" t="s">
        <v>340</v>
      </c>
      <c r="E45" s="107">
        <v>2</v>
      </c>
      <c r="F45" s="123">
        <v>0</v>
      </c>
      <c r="G45" s="97">
        <v>2002</v>
      </c>
      <c r="H45" s="97">
        <f t="shared" si="3"/>
        <v>0</v>
      </c>
      <c r="I45" s="97">
        <v>2</v>
      </c>
      <c r="J45" s="97">
        <f t="shared" si="2"/>
        <v>0</v>
      </c>
      <c r="K45" s="399">
        <f>SUM(H45:H49)/C45</f>
        <v>0.45454545454545453</v>
      </c>
    </row>
    <row r="46" spans="1:11" ht="23.25" thickBot="1">
      <c r="A46" s="25"/>
      <c r="B46" s="85"/>
      <c r="C46" s="29"/>
      <c r="D46" s="90" t="s">
        <v>341</v>
      </c>
      <c r="E46" s="109">
        <v>1</v>
      </c>
      <c r="F46" s="124">
        <v>0</v>
      </c>
      <c r="G46" s="98">
        <v>2006</v>
      </c>
      <c r="H46" s="97">
        <f t="shared" si="3"/>
        <v>0</v>
      </c>
      <c r="I46" s="98">
        <v>1</v>
      </c>
      <c r="J46" s="97">
        <f t="shared" si="2"/>
        <v>0</v>
      </c>
      <c r="K46" s="400"/>
    </row>
    <row r="47" spans="1:11" ht="24.75" customHeight="1" thickBot="1">
      <c r="A47" s="25"/>
      <c r="B47" s="85"/>
      <c r="C47" s="29"/>
      <c r="D47" s="90" t="s">
        <v>342</v>
      </c>
      <c r="E47" s="109">
        <v>2</v>
      </c>
      <c r="F47" s="124">
        <v>1</v>
      </c>
      <c r="G47" s="98">
        <v>2006</v>
      </c>
      <c r="H47" s="97">
        <f t="shared" si="3"/>
        <v>0</v>
      </c>
      <c r="I47" s="98">
        <v>2</v>
      </c>
      <c r="J47" s="97">
        <f t="shared" si="2"/>
        <v>0</v>
      </c>
      <c r="K47" s="400"/>
    </row>
    <row r="48" spans="1:11" ht="24.75" customHeight="1" thickBot="1">
      <c r="A48" s="25"/>
      <c r="B48" s="85"/>
      <c r="C48" s="29"/>
      <c r="D48" s="349" t="s">
        <v>578</v>
      </c>
      <c r="E48" s="350">
        <v>10</v>
      </c>
      <c r="F48" s="351">
        <v>1</v>
      </c>
      <c r="G48" s="351">
        <v>2016</v>
      </c>
      <c r="H48" s="97">
        <f t="shared" si="3"/>
        <v>10</v>
      </c>
      <c r="I48" s="351">
        <v>10</v>
      </c>
      <c r="J48" s="97">
        <f t="shared" si="2"/>
        <v>10</v>
      </c>
      <c r="K48" s="400"/>
    </row>
    <row r="49" spans="1:11" ht="23.25" thickBot="1">
      <c r="A49" s="26"/>
      <c r="B49" s="180"/>
      <c r="C49" s="30"/>
      <c r="D49" s="92" t="s">
        <v>269</v>
      </c>
      <c r="E49" s="110">
        <v>3</v>
      </c>
      <c r="F49" s="125">
        <v>0</v>
      </c>
      <c r="G49" s="99">
        <v>2006</v>
      </c>
      <c r="H49" s="97">
        <f t="shared" si="3"/>
        <v>0</v>
      </c>
      <c r="I49" s="99">
        <v>3</v>
      </c>
      <c r="J49" s="97">
        <f t="shared" si="2"/>
        <v>0</v>
      </c>
      <c r="K49" s="401"/>
    </row>
    <row r="50" spans="1:11" ht="30.75" thickBot="1">
      <c r="A50" s="24">
        <v>7</v>
      </c>
      <c r="B50" s="178" t="s">
        <v>598</v>
      </c>
      <c r="C50" s="27">
        <f>титул!B8</f>
        <v>22</v>
      </c>
      <c r="D50" s="88" t="s">
        <v>599</v>
      </c>
      <c r="E50" s="135">
        <v>2</v>
      </c>
      <c r="F50" s="162">
        <v>1</v>
      </c>
      <c r="G50" s="137">
        <v>2003</v>
      </c>
      <c r="H50" s="97">
        <f t="shared" si="3"/>
        <v>0</v>
      </c>
      <c r="I50" s="97">
        <v>2</v>
      </c>
      <c r="J50" s="97">
        <f t="shared" si="2"/>
        <v>0</v>
      </c>
      <c r="K50" s="399">
        <f>SUM(H50:H56)/C50</f>
        <v>0.6818181818181818</v>
      </c>
    </row>
    <row r="51" spans="1:11" ht="15.75" thickBot="1">
      <c r="A51" s="25"/>
      <c r="B51" s="85"/>
      <c r="C51" s="29"/>
      <c r="D51" s="90" t="s">
        <v>600</v>
      </c>
      <c r="E51" s="136">
        <v>15</v>
      </c>
      <c r="F51" s="163">
        <v>1</v>
      </c>
      <c r="G51" s="138">
        <v>2016</v>
      </c>
      <c r="H51" s="97">
        <f t="shared" si="3"/>
        <v>15</v>
      </c>
      <c r="I51" s="98">
        <v>15</v>
      </c>
      <c r="J51" s="97">
        <f t="shared" si="2"/>
        <v>15</v>
      </c>
      <c r="K51" s="400"/>
    </row>
    <row r="52" spans="1:11" ht="12" customHeight="1" thickBot="1">
      <c r="A52" s="25"/>
      <c r="B52" s="85"/>
      <c r="C52" s="29"/>
      <c r="D52" s="90" t="s">
        <v>601</v>
      </c>
      <c r="E52" s="136">
        <v>2</v>
      </c>
      <c r="F52" s="163">
        <v>1</v>
      </c>
      <c r="G52" s="138">
        <v>2006</v>
      </c>
      <c r="H52" s="97"/>
      <c r="I52" s="98">
        <v>2</v>
      </c>
      <c r="J52" s="97">
        <f t="shared" si="2"/>
        <v>0</v>
      </c>
      <c r="K52" s="400"/>
    </row>
    <row r="53" spans="1:11" ht="15.75" thickBot="1">
      <c r="A53" s="25"/>
      <c r="B53" s="85"/>
      <c r="C53" s="29"/>
      <c r="D53" s="90" t="s">
        <v>602</v>
      </c>
      <c r="E53" s="136">
        <v>1</v>
      </c>
      <c r="F53" s="163">
        <v>1</v>
      </c>
      <c r="G53" s="138">
        <v>2006</v>
      </c>
      <c r="H53" s="97"/>
      <c r="I53" s="98">
        <v>1</v>
      </c>
      <c r="J53" s="97">
        <f t="shared" si="2"/>
        <v>0</v>
      </c>
      <c r="K53" s="400"/>
    </row>
    <row r="54" spans="1:11" ht="15.75" thickBot="1">
      <c r="A54" s="25"/>
      <c r="B54" s="85"/>
      <c r="C54" s="29"/>
      <c r="D54" s="345" t="s">
        <v>603</v>
      </c>
      <c r="E54" s="346">
        <v>1</v>
      </c>
      <c r="F54" s="347">
        <v>1</v>
      </c>
      <c r="G54" s="352">
        <v>2005</v>
      </c>
      <c r="H54" s="97"/>
      <c r="I54" s="352">
        <v>1</v>
      </c>
      <c r="J54" s="97">
        <f t="shared" si="2"/>
        <v>0</v>
      </c>
      <c r="K54" s="400"/>
    </row>
    <row r="55" spans="1:11" ht="15.75" thickBot="1">
      <c r="A55" s="25"/>
      <c r="B55" s="85"/>
      <c r="C55" s="29"/>
      <c r="D55" s="90" t="s">
        <v>604</v>
      </c>
      <c r="E55" s="136">
        <v>5</v>
      </c>
      <c r="F55" s="163">
        <v>1</v>
      </c>
      <c r="G55" s="138">
        <v>2013</v>
      </c>
      <c r="H55" s="97"/>
      <c r="I55" s="98">
        <v>1</v>
      </c>
      <c r="J55" s="97">
        <f t="shared" si="2"/>
        <v>1</v>
      </c>
      <c r="K55" s="400"/>
    </row>
    <row r="56" spans="1:11" ht="15.75" thickBot="1">
      <c r="A56" s="25"/>
      <c r="B56" s="85"/>
      <c r="C56" s="29"/>
      <c r="D56" s="90" t="s">
        <v>605</v>
      </c>
      <c r="E56" s="136">
        <v>10</v>
      </c>
      <c r="F56" s="163">
        <v>1</v>
      </c>
      <c r="G56" s="138">
        <v>2007</v>
      </c>
      <c r="H56" s="97"/>
      <c r="I56" s="98">
        <v>10</v>
      </c>
      <c r="J56" s="97">
        <f t="shared" si="2"/>
        <v>0</v>
      </c>
      <c r="K56" s="400"/>
    </row>
    <row r="57" spans="1:11" ht="23.25" customHeight="1" thickBot="1">
      <c r="A57" s="397">
        <v>8</v>
      </c>
      <c r="B57" s="406" t="s">
        <v>702</v>
      </c>
      <c r="C57" s="27">
        <f>титул!B8</f>
        <v>22</v>
      </c>
      <c r="D57" s="88" t="s">
        <v>184</v>
      </c>
      <c r="E57" s="107">
        <v>1</v>
      </c>
      <c r="F57" s="123">
        <v>1</v>
      </c>
      <c r="G57" s="97">
        <v>2008</v>
      </c>
      <c r="H57" s="97">
        <f aca="true" t="shared" si="4" ref="H57:H65">IF(G57&gt;2011,E57,0)</f>
        <v>0</v>
      </c>
      <c r="I57" s="97">
        <v>1</v>
      </c>
      <c r="J57" s="97">
        <f aca="true" t="shared" si="5" ref="J57:J65">IF(G57&gt;2011,I57,0)</f>
        <v>0</v>
      </c>
      <c r="K57" s="399">
        <f>SUM(H57:H65)/C57</f>
        <v>0.6818181818181818</v>
      </c>
    </row>
    <row r="58" spans="1:11" ht="23.25" customHeight="1" thickBot="1">
      <c r="A58" s="398"/>
      <c r="B58" s="407"/>
      <c r="C58" s="29"/>
      <c r="D58" s="90" t="s">
        <v>343</v>
      </c>
      <c r="E58" s="109">
        <v>2</v>
      </c>
      <c r="F58" s="124">
        <v>1</v>
      </c>
      <c r="G58" s="98">
        <v>2002</v>
      </c>
      <c r="H58" s="97">
        <f t="shared" si="4"/>
        <v>0</v>
      </c>
      <c r="I58" s="98">
        <v>0</v>
      </c>
      <c r="J58" s="97">
        <f t="shared" si="5"/>
        <v>0</v>
      </c>
      <c r="K58" s="400"/>
    </row>
    <row r="59" spans="1:11" ht="12" customHeight="1" thickBot="1">
      <c r="A59" s="25"/>
      <c r="B59" s="85"/>
      <c r="C59" s="29"/>
      <c r="D59" s="90" t="s">
        <v>185</v>
      </c>
      <c r="E59" s="109">
        <v>1</v>
      </c>
      <c r="F59" s="124">
        <v>1</v>
      </c>
      <c r="G59" s="98">
        <v>2007</v>
      </c>
      <c r="H59" s="97">
        <f t="shared" si="4"/>
        <v>0</v>
      </c>
      <c r="I59" s="98">
        <v>1</v>
      </c>
      <c r="J59" s="97">
        <f t="shared" si="5"/>
        <v>0</v>
      </c>
      <c r="K59" s="400"/>
    </row>
    <row r="60" spans="1:11" ht="23.25" thickBot="1">
      <c r="A60" s="25"/>
      <c r="B60" s="85"/>
      <c r="C60" s="29"/>
      <c r="D60" s="90" t="s">
        <v>470</v>
      </c>
      <c r="E60" s="109">
        <v>5</v>
      </c>
      <c r="F60" s="124">
        <v>1</v>
      </c>
      <c r="G60" s="98">
        <v>2013</v>
      </c>
      <c r="H60" s="97">
        <f t="shared" si="4"/>
        <v>5</v>
      </c>
      <c r="I60" s="98">
        <v>5</v>
      </c>
      <c r="J60" s="97">
        <f t="shared" si="5"/>
        <v>5</v>
      </c>
      <c r="K60" s="400"/>
    </row>
    <row r="61" spans="1:11" ht="23.25" thickBot="1">
      <c r="A61" s="25"/>
      <c r="B61" s="85"/>
      <c r="C61" s="29"/>
      <c r="D61" s="90" t="s">
        <v>447</v>
      </c>
      <c r="E61" s="109">
        <v>3</v>
      </c>
      <c r="F61" s="124">
        <v>1</v>
      </c>
      <c r="G61" s="98">
        <v>2003</v>
      </c>
      <c r="H61" s="97">
        <f t="shared" si="4"/>
        <v>0</v>
      </c>
      <c r="I61" s="98">
        <v>3</v>
      </c>
      <c r="J61" s="97">
        <f t="shared" si="5"/>
        <v>0</v>
      </c>
      <c r="K61" s="400"/>
    </row>
    <row r="62" spans="1:11" ht="23.25" thickBot="1">
      <c r="A62" s="25"/>
      <c r="B62" s="85"/>
      <c r="C62" s="29"/>
      <c r="D62" s="90" t="s">
        <v>448</v>
      </c>
      <c r="E62" s="109">
        <v>6</v>
      </c>
      <c r="F62" s="125">
        <v>0</v>
      </c>
      <c r="G62" s="125">
        <v>2008</v>
      </c>
      <c r="H62" s="97">
        <f t="shared" si="4"/>
        <v>0</v>
      </c>
      <c r="I62" s="125">
        <v>6</v>
      </c>
      <c r="J62" s="97">
        <f t="shared" si="5"/>
        <v>0</v>
      </c>
      <c r="K62" s="400"/>
    </row>
    <row r="63" spans="1:11" ht="25.5" customHeight="1" thickBot="1">
      <c r="A63" s="25"/>
      <c r="B63" s="85"/>
      <c r="C63" s="29"/>
      <c r="D63" s="90" t="s">
        <v>449</v>
      </c>
      <c r="E63" s="109">
        <v>2</v>
      </c>
      <c r="F63" s="124">
        <v>0</v>
      </c>
      <c r="G63" s="98">
        <v>2011</v>
      </c>
      <c r="H63" s="97">
        <f t="shared" si="4"/>
        <v>0</v>
      </c>
      <c r="I63" s="98">
        <v>2</v>
      </c>
      <c r="J63" s="97">
        <f t="shared" si="5"/>
        <v>0</v>
      </c>
      <c r="K63" s="400"/>
    </row>
    <row r="64" spans="1:11" ht="25.5" customHeight="1" thickBot="1">
      <c r="A64" s="25"/>
      <c r="B64" s="85"/>
      <c r="C64" s="29"/>
      <c r="D64" s="353" t="s">
        <v>579</v>
      </c>
      <c r="E64" s="340">
        <v>10</v>
      </c>
      <c r="F64" s="351">
        <v>1</v>
      </c>
      <c r="G64" s="351">
        <v>2016</v>
      </c>
      <c r="H64" s="97">
        <f t="shared" si="4"/>
        <v>10</v>
      </c>
      <c r="I64" s="351">
        <v>10</v>
      </c>
      <c r="J64" s="97">
        <f t="shared" si="5"/>
        <v>10</v>
      </c>
      <c r="K64" s="400"/>
    </row>
    <row r="65" spans="1:11" ht="23.25" thickBot="1">
      <c r="A65" s="25"/>
      <c r="B65" s="85"/>
      <c r="C65" s="29"/>
      <c r="D65" s="90" t="s">
        <v>450</v>
      </c>
      <c r="E65" s="109">
        <v>2</v>
      </c>
      <c r="F65" s="124">
        <v>1</v>
      </c>
      <c r="G65" s="98">
        <v>2010</v>
      </c>
      <c r="H65" s="97">
        <f t="shared" si="4"/>
        <v>0</v>
      </c>
      <c r="I65" s="98">
        <v>0</v>
      </c>
      <c r="J65" s="97">
        <f t="shared" si="5"/>
        <v>0</v>
      </c>
      <c r="K65" s="400"/>
    </row>
    <row r="66" spans="1:11" ht="41.25" customHeight="1" thickBot="1">
      <c r="A66" s="24">
        <v>9</v>
      </c>
      <c r="B66" s="178" t="s">
        <v>705</v>
      </c>
      <c r="C66" s="27">
        <f>титул!B10</f>
        <v>24</v>
      </c>
      <c r="D66" s="88" t="s">
        <v>736</v>
      </c>
      <c r="E66" s="107">
        <v>10</v>
      </c>
      <c r="F66" s="123">
        <v>1</v>
      </c>
      <c r="G66" s="97">
        <v>2006</v>
      </c>
      <c r="H66" s="97">
        <f>IF(G66&gt;2010,E66,0)</f>
        <v>0</v>
      </c>
      <c r="I66" s="97">
        <v>10</v>
      </c>
      <c r="J66" s="255">
        <f>IF(G66&gt;2010,I66,0)</f>
        <v>0</v>
      </c>
      <c r="K66" s="399">
        <f>SUM(H66:H79)/C66</f>
        <v>0.4166666666666667</v>
      </c>
    </row>
    <row r="67" spans="1:11" ht="23.25" thickBot="1">
      <c r="A67" s="25"/>
      <c r="B67" s="85"/>
      <c r="C67" s="29"/>
      <c r="D67" s="128" t="s">
        <v>737</v>
      </c>
      <c r="E67" s="109">
        <v>3</v>
      </c>
      <c r="F67" s="124">
        <v>1</v>
      </c>
      <c r="G67" s="98">
        <v>2004</v>
      </c>
      <c r="H67" s="97">
        <f aca="true" t="shared" si="6" ref="H67:H81">IF(G67&gt;2010,E67,0)</f>
        <v>0</v>
      </c>
      <c r="I67" s="98">
        <v>0</v>
      </c>
      <c r="J67" s="255">
        <f aca="true" t="shared" si="7" ref="J67:J81">IF(G67&gt;2010,I67,0)</f>
        <v>0</v>
      </c>
      <c r="K67" s="400"/>
    </row>
    <row r="68" spans="1:11" ht="23.25" thickBot="1">
      <c r="A68" s="25"/>
      <c r="B68" s="85"/>
      <c r="C68" s="29"/>
      <c r="D68" s="128" t="s">
        <v>738</v>
      </c>
      <c r="E68" s="109">
        <v>1</v>
      </c>
      <c r="F68" s="124">
        <v>1</v>
      </c>
      <c r="G68" s="98">
        <v>2008</v>
      </c>
      <c r="H68" s="97">
        <f t="shared" si="6"/>
        <v>0</v>
      </c>
      <c r="I68" s="98">
        <v>1</v>
      </c>
      <c r="J68" s="255">
        <f t="shared" si="7"/>
        <v>0</v>
      </c>
      <c r="K68" s="400"/>
    </row>
    <row r="69" spans="1:11" ht="15.75" thickBot="1">
      <c r="A69" s="25"/>
      <c r="B69" s="85"/>
      <c r="C69" s="29"/>
      <c r="D69" s="128" t="s">
        <v>739</v>
      </c>
      <c r="E69" s="109">
        <v>2</v>
      </c>
      <c r="F69" s="124">
        <v>1</v>
      </c>
      <c r="G69" s="98">
        <v>2003</v>
      </c>
      <c r="H69" s="97">
        <f t="shared" si="6"/>
        <v>0</v>
      </c>
      <c r="I69" s="98">
        <v>0</v>
      </c>
      <c r="J69" s="255">
        <f t="shared" si="7"/>
        <v>0</v>
      </c>
      <c r="K69" s="400"/>
    </row>
    <row r="70" spans="1:11" ht="15.75" thickBot="1">
      <c r="A70" s="25"/>
      <c r="B70" s="85"/>
      <c r="C70" s="29"/>
      <c r="D70" s="128" t="s">
        <v>740</v>
      </c>
      <c r="E70" s="109">
        <v>2</v>
      </c>
      <c r="F70" s="124">
        <v>1</v>
      </c>
      <c r="G70" s="98">
        <v>2008</v>
      </c>
      <c r="H70" s="97">
        <f t="shared" si="6"/>
        <v>0</v>
      </c>
      <c r="I70" s="98">
        <v>2</v>
      </c>
      <c r="J70" s="255">
        <f t="shared" si="7"/>
        <v>0</v>
      </c>
      <c r="K70" s="400"/>
    </row>
    <row r="71" spans="1:11" ht="26.25" customHeight="1" thickBot="1">
      <c r="A71" s="25"/>
      <c r="B71" s="85"/>
      <c r="C71" s="29"/>
      <c r="D71" s="128" t="s">
        <v>741</v>
      </c>
      <c r="E71" s="240">
        <v>2</v>
      </c>
      <c r="F71" s="124">
        <v>1</v>
      </c>
      <c r="G71" s="98">
        <v>2007</v>
      </c>
      <c r="H71" s="97">
        <f t="shared" si="6"/>
        <v>0</v>
      </c>
      <c r="I71" s="98">
        <v>0</v>
      </c>
      <c r="J71" s="255">
        <f t="shared" si="7"/>
        <v>0</v>
      </c>
      <c r="K71" s="400"/>
    </row>
    <row r="72" spans="1:11" ht="23.25" thickBot="1">
      <c r="A72" s="25"/>
      <c r="B72" s="85"/>
      <c r="C72" s="29"/>
      <c r="D72" s="90" t="s">
        <v>742</v>
      </c>
      <c r="E72" s="109">
        <v>5</v>
      </c>
      <c r="F72" s="124">
        <v>1</v>
      </c>
      <c r="G72" s="98">
        <v>2013</v>
      </c>
      <c r="H72" s="97">
        <f t="shared" si="6"/>
        <v>5</v>
      </c>
      <c r="I72" s="98">
        <v>5</v>
      </c>
      <c r="J72" s="255">
        <f t="shared" si="7"/>
        <v>5</v>
      </c>
      <c r="K72" s="400"/>
    </row>
    <row r="73" spans="1:11" ht="23.25" thickBot="1">
      <c r="A73" s="25"/>
      <c r="B73" s="85"/>
      <c r="C73" s="29"/>
      <c r="D73" s="90" t="s">
        <v>743</v>
      </c>
      <c r="E73" s="109">
        <v>2</v>
      </c>
      <c r="F73" s="124">
        <v>0</v>
      </c>
      <c r="G73" s="98">
        <v>2003</v>
      </c>
      <c r="H73" s="97">
        <f t="shared" si="6"/>
        <v>0</v>
      </c>
      <c r="I73" s="98">
        <v>2</v>
      </c>
      <c r="J73" s="255">
        <f t="shared" si="7"/>
        <v>0</v>
      </c>
      <c r="K73" s="400"/>
    </row>
    <row r="74" spans="1:11" ht="11.25" customHeight="1" thickBot="1">
      <c r="A74" s="25"/>
      <c r="B74" s="85"/>
      <c r="C74" s="29"/>
      <c r="D74" s="128" t="s">
        <v>744</v>
      </c>
      <c r="E74" s="109">
        <v>1</v>
      </c>
      <c r="F74" s="124">
        <v>1</v>
      </c>
      <c r="G74" s="98">
        <v>2008</v>
      </c>
      <c r="H74" s="97">
        <f t="shared" si="6"/>
        <v>0</v>
      </c>
      <c r="I74" s="98">
        <v>1</v>
      </c>
      <c r="J74" s="255">
        <f t="shared" si="7"/>
        <v>0</v>
      </c>
      <c r="K74" s="400"/>
    </row>
    <row r="75" spans="1:11" ht="24.75" customHeight="1" thickBot="1">
      <c r="A75" s="25"/>
      <c r="B75" s="85"/>
      <c r="C75" s="29"/>
      <c r="D75" s="323" t="s">
        <v>745</v>
      </c>
      <c r="E75" s="318">
        <v>5</v>
      </c>
      <c r="F75" s="319">
        <v>1</v>
      </c>
      <c r="G75" s="320">
        <v>2016</v>
      </c>
      <c r="H75" s="321">
        <f t="shared" si="6"/>
        <v>5</v>
      </c>
      <c r="I75" s="320">
        <v>5</v>
      </c>
      <c r="J75" s="322">
        <f t="shared" si="7"/>
        <v>5</v>
      </c>
      <c r="K75" s="400"/>
    </row>
    <row r="76" spans="1:11" ht="23.25" thickBot="1">
      <c r="A76" s="25"/>
      <c r="B76" s="85"/>
      <c r="C76" s="29"/>
      <c r="D76" s="128" t="s">
        <v>746</v>
      </c>
      <c r="E76" s="109">
        <v>8</v>
      </c>
      <c r="F76" s="124">
        <v>1</v>
      </c>
      <c r="G76" s="98">
        <v>2006</v>
      </c>
      <c r="H76" s="97">
        <f t="shared" si="6"/>
        <v>0</v>
      </c>
      <c r="I76" s="98">
        <v>0</v>
      </c>
      <c r="J76" s="255">
        <f t="shared" si="7"/>
        <v>0</v>
      </c>
      <c r="K76" s="400"/>
    </row>
    <row r="77" spans="1:11" ht="23.25" thickBot="1">
      <c r="A77" s="25"/>
      <c r="B77" s="85"/>
      <c r="C77" s="29"/>
      <c r="D77" s="128" t="s">
        <v>747</v>
      </c>
      <c r="E77" s="109">
        <v>1</v>
      </c>
      <c r="F77" s="124">
        <v>1</v>
      </c>
      <c r="G77" s="98">
        <v>2006</v>
      </c>
      <c r="H77" s="97">
        <f t="shared" si="6"/>
        <v>0</v>
      </c>
      <c r="I77" s="98">
        <v>1</v>
      </c>
      <c r="J77" s="255">
        <f t="shared" si="7"/>
        <v>0</v>
      </c>
      <c r="K77" s="400"/>
    </row>
    <row r="78" spans="1:11" ht="23.25" thickBot="1">
      <c r="A78" s="25"/>
      <c r="B78" s="85"/>
      <c r="C78" s="29"/>
      <c r="D78" s="128" t="s">
        <v>748</v>
      </c>
      <c r="E78" s="240">
        <v>2</v>
      </c>
      <c r="F78" s="124">
        <v>1</v>
      </c>
      <c r="G78" s="98">
        <v>2002</v>
      </c>
      <c r="H78" s="97">
        <f t="shared" si="6"/>
        <v>0</v>
      </c>
      <c r="I78" s="98">
        <v>2</v>
      </c>
      <c r="J78" s="255">
        <f t="shared" si="7"/>
        <v>0</v>
      </c>
      <c r="K78" s="400"/>
    </row>
    <row r="79" spans="1:11" ht="23.25" thickBot="1">
      <c r="A79" s="26"/>
      <c r="B79" s="180"/>
      <c r="C79" s="30"/>
      <c r="D79" s="128" t="s">
        <v>749</v>
      </c>
      <c r="E79" s="109">
        <v>1</v>
      </c>
      <c r="F79" s="124">
        <v>1</v>
      </c>
      <c r="G79" s="98">
        <v>2008</v>
      </c>
      <c r="H79" s="97">
        <f t="shared" si="6"/>
        <v>0</v>
      </c>
      <c r="I79" s="98">
        <v>0</v>
      </c>
      <c r="J79" s="255">
        <f t="shared" si="7"/>
        <v>0</v>
      </c>
      <c r="K79" s="401"/>
    </row>
    <row r="80" spans="1:11" ht="15.75" thickBot="1">
      <c r="A80" s="25"/>
      <c r="B80" s="85"/>
      <c r="C80" s="29"/>
      <c r="D80" s="128" t="s">
        <v>750</v>
      </c>
      <c r="E80" s="240">
        <v>1</v>
      </c>
      <c r="F80" s="124">
        <v>1</v>
      </c>
      <c r="G80" s="98">
        <v>2007</v>
      </c>
      <c r="H80" s="97">
        <f t="shared" si="6"/>
        <v>0</v>
      </c>
      <c r="I80" s="98">
        <v>1</v>
      </c>
      <c r="J80" s="255">
        <f t="shared" si="7"/>
        <v>0</v>
      </c>
      <c r="K80" s="315"/>
    </row>
    <row r="81" spans="1:11" ht="23.25" thickBot="1">
      <c r="A81" s="25"/>
      <c r="B81" s="85"/>
      <c r="C81" s="29"/>
      <c r="D81" s="140" t="s">
        <v>751</v>
      </c>
      <c r="E81" s="110">
        <v>2</v>
      </c>
      <c r="F81" s="125">
        <v>1</v>
      </c>
      <c r="G81" s="99">
        <v>2004</v>
      </c>
      <c r="H81" s="97">
        <f t="shared" si="6"/>
        <v>0</v>
      </c>
      <c r="I81" s="99">
        <v>2</v>
      </c>
      <c r="J81" s="255">
        <f t="shared" si="7"/>
        <v>0</v>
      </c>
      <c r="K81" s="315"/>
    </row>
    <row r="82" spans="1:11" ht="30.75" thickBot="1">
      <c r="A82" s="24">
        <v>10</v>
      </c>
      <c r="B82" s="178" t="s">
        <v>706</v>
      </c>
      <c r="C82" s="27">
        <f>титул!B8</f>
        <v>22</v>
      </c>
      <c r="D82" s="88" t="s">
        <v>752</v>
      </c>
      <c r="E82" s="107">
        <v>1</v>
      </c>
      <c r="F82" s="125">
        <v>1</v>
      </c>
      <c r="G82" s="125">
        <v>2006</v>
      </c>
      <c r="H82" s="125">
        <f aca="true" t="shared" si="8" ref="H82:H106">IF(G82&gt;2011,E82,0)</f>
        <v>0</v>
      </c>
      <c r="I82" s="125">
        <v>1</v>
      </c>
      <c r="J82" s="125">
        <f aca="true" t="shared" si="9" ref="J82:J106">IF(G82&gt;2011,I82,0)</f>
        <v>0</v>
      </c>
      <c r="K82" s="399">
        <f>SUM(H82:H90)/C82</f>
        <v>0.6818181818181818</v>
      </c>
    </row>
    <row r="83" spans="1:11" ht="23.25" thickBot="1">
      <c r="A83" s="25"/>
      <c r="B83" s="85"/>
      <c r="C83" s="29"/>
      <c r="D83" s="371" t="s">
        <v>753</v>
      </c>
      <c r="E83" s="372">
        <v>15</v>
      </c>
      <c r="F83" s="351">
        <v>1</v>
      </c>
      <c r="G83" s="351">
        <v>2016</v>
      </c>
      <c r="H83" s="125">
        <f t="shared" si="8"/>
        <v>15</v>
      </c>
      <c r="I83" s="351">
        <v>15</v>
      </c>
      <c r="J83" s="125">
        <f t="shared" si="9"/>
        <v>15</v>
      </c>
      <c r="K83" s="400"/>
    </row>
    <row r="84" spans="1:11" ht="23.25" thickBot="1">
      <c r="A84" s="25"/>
      <c r="B84" s="85"/>
      <c r="C84" s="29"/>
      <c r="D84" s="90" t="s">
        <v>754</v>
      </c>
      <c r="E84" s="109">
        <v>3</v>
      </c>
      <c r="F84" s="125">
        <v>1</v>
      </c>
      <c r="G84" s="125">
        <v>2009</v>
      </c>
      <c r="H84" s="125">
        <f t="shared" si="8"/>
        <v>0</v>
      </c>
      <c r="I84" s="125">
        <v>3</v>
      </c>
      <c r="J84" s="125">
        <f t="shared" si="9"/>
        <v>0</v>
      </c>
      <c r="K84" s="400"/>
    </row>
    <row r="85" spans="1:11" ht="23.25" thickBot="1">
      <c r="A85" s="25"/>
      <c r="B85" s="85"/>
      <c r="C85" s="29"/>
      <c r="D85" s="90" t="s">
        <v>755</v>
      </c>
      <c r="E85" s="109">
        <v>1</v>
      </c>
      <c r="F85" s="125">
        <v>1</v>
      </c>
      <c r="G85" s="125">
        <v>2000</v>
      </c>
      <c r="H85" s="125">
        <f t="shared" si="8"/>
        <v>0</v>
      </c>
      <c r="I85" s="125">
        <v>0</v>
      </c>
      <c r="J85" s="125">
        <f t="shared" si="9"/>
        <v>0</v>
      </c>
      <c r="K85" s="400"/>
    </row>
    <row r="86" spans="1:11" ht="23.25" thickBot="1">
      <c r="A86" s="25"/>
      <c r="B86" s="85"/>
      <c r="C86" s="29"/>
      <c r="D86" s="90" t="s">
        <v>756</v>
      </c>
      <c r="E86" s="109">
        <v>1</v>
      </c>
      <c r="F86" s="125">
        <v>1</v>
      </c>
      <c r="G86" s="125">
        <v>2006</v>
      </c>
      <c r="H86" s="125">
        <f t="shared" si="8"/>
        <v>0</v>
      </c>
      <c r="I86" s="125">
        <v>0</v>
      </c>
      <c r="J86" s="125">
        <f t="shared" si="9"/>
        <v>0</v>
      </c>
      <c r="K86" s="400"/>
    </row>
    <row r="87" spans="1:11" ht="23.25" thickBot="1">
      <c r="A87" s="25"/>
      <c r="B87" s="85"/>
      <c r="C87" s="29"/>
      <c r="D87" s="90" t="s">
        <v>757</v>
      </c>
      <c r="E87" s="109">
        <v>2</v>
      </c>
      <c r="F87" s="125">
        <v>1</v>
      </c>
      <c r="G87" s="125">
        <v>2002</v>
      </c>
      <c r="H87" s="125">
        <f t="shared" si="8"/>
        <v>0</v>
      </c>
      <c r="I87" s="125">
        <v>2</v>
      </c>
      <c r="J87" s="125">
        <f t="shared" si="9"/>
        <v>0</v>
      </c>
      <c r="K87" s="400"/>
    </row>
    <row r="88" spans="1:11" ht="15.75" thickBot="1">
      <c r="A88" s="25"/>
      <c r="B88" s="85"/>
      <c r="C88" s="29"/>
      <c r="D88" s="90" t="s">
        <v>758</v>
      </c>
      <c r="E88" s="109">
        <v>1</v>
      </c>
      <c r="F88" s="125">
        <v>1</v>
      </c>
      <c r="G88" s="125">
        <v>2006</v>
      </c>
      <c r="H88" s="125">
        <f t="shared" si="8"/>
        <v>0</v>
      </c>
      <c r="I88" s="125">
        <v>0</v>
      </c>
      <c r="J88" s="125">
        <f t="shared" si="9"/>
        <v>0</v>
      </c>
      <c r="K88" s="400"/>
    </row>
    <row r="89" spans="1:11" ht="12" customHeight="1" thickBot="1">
      <c r="A89" s="25"/>
      <c r="B89" s="85"/>
      <c r="C89" s="29"/>
      <c r="D89" s="90" t="s">
        <v>759</v>
      </c>
      <c r="E89" s="109">
        <v>4</v>
      </c>
      <c r="F89" s="125">
        <v>1</v>
      </c>
      <c r="G89" s="125">
        <v>2005</v>
      </c>
      <c r="H89" s="125">
        <f t="shared" si="8"/>
        <v>0</v>
      </c>
      <c r="I89" s="125">
        <v>4</v>
      </c>
      <c r="J89" s="125">
        <f t="shared" si="9"/>
        <v>0</v>
      </c>
      <c r="K89" s="400"/>
    </row>
    <row r="90" spans="1:11" ht="23.25" thickBot="1">
      <c r="A90" s="25"/>
      <c r="B90" s="85"/>
      <c r="C90" s="29"/>
      <c r="D90" s="90" t="s">
        <v>760</v>
      </c>
      <c r="E90" s="109">
        <v>5</v>
      </c>
      <c r="F90" s="125">
        <v>0</v>
      </c>
      <c r="G90" s="125">
        <v>2009</v>
      </c>
      <c r="H90" s="125">
        <f t="shared" si="8"/>
        <v>0</v>
      </c>
      <c r="I90" s="125">
        <v>5</v>
      </c>
      <c r="J90" s="125">
        <f t="shared" si="9"/>
        <v>0</v>
      </c>
      <c r="K90" s="400"/>
    </row>
    <row r="91" spans="1:11" ht="13.5" customHeight="1" thickBot="1">
      <c r="A91" s="397">
        <v>11</v>
      </c>
      <c r="B91" s="406" t="s">
        <v>707</v>
      </c>
      <c r="C91" s="27">
        <f>титул!B8</f>
        <v>22</v>
      </c>
      <c r="D91" s="88" t="s">
        <v>761</v>
      </c>
      <c r="E91" s="107">
        <v>1</v>
      </c>
      <c r="F91" s="125">
        <v>1</v>
      </c>
      <c r="G91" s="125">
        <v>2005</v>
      </c>
      <c r="H91" s="125">
        <f t="shared" si="8"/>
        <v>0</v>
      </c>
      <c r="I91" s="125">
        <v>1</v>
      </c>
      <c r="J91" s="125">
        <f t="shared" si="9"/>
        <v>0</v>
      </c>
      <c r="K91" s="399">
        <f>SUM(H91:H106)/C91</f>
        <v>2.272727272727273</v>
      </c>
    </row>
    <row r="92" spans="1:11" ht="28.5" customHeight="1" thickBot="1">
      <c r="A92" s="398"/>
      <c r="B92" s="407"/>
      <c r="C92" s="29"/>
      <c r="D92" s="90" t="s">
        <v>184</v>
      </c>
      <c r="E92" s="109">
        <v>1</v>
      </c>
      <c r="F92" s="125">
        <v>1</v>
      </c>
      <c r="G92" s="125">
        <v>2008</v>
      </c>
      <c r="H92" s="125">
        <f t="shared" si="8"/>
        <v>0</v>
      </c>
      <c r="I92" s="125">
        <v>1</v>
      </c>
      <c r="J92" s="125">
        <f t="shared" si="9"/>
        <v>0</v>
      </c>
      <c r="K92" s="400"/>
    </row>
    <row r="93" spans="1:11" ht="15.75" customHeight="1" thickBot="1">
      <c r="A93" s="25"/>
      <c r="B93" s="85"/>
      <c r="C93" s="29"/>
      <c r="D93" s="90" t="s">
        <v>448</v>
      </c>
      <c r="E93" s="109">
        <v>6</v>
      </c>
      <c r="F93" s="125">
        <v>0</v>
      </c>
      <c r="G93" s="125">
        <v>2008</v>
      </c>
      <c r="H93" s="125">
        <f t="shared" si="8"/>
        <v>0</v>
      </c>
      <c r="I93" s="125">
        <v>6</v>
      </c>
      <c r="J93" s="125">
        <f t="shared" si="9"/>
        <v>0</v>
      </c>
      <c r="K93" s="400"/>
    </row>
    <row r="94" spans="1:11" ht="20.25" customHeight="1" thickBot="1">
      <c r="A94" s="25"/>
      <c r="B94" s="85"/>
      <c r="C94" s="29"/>
      <c r="D94" s="90" t="s">
        <v>449</v>
      </c>
      <c r="E94" s="109">
        <v>2</v>
      </c>
      <c r="F94" s="125">
        <v>1</v>
      </c>
      <c r="G94" s="125">
        <v>2011</v>
      </c>
      <c r="H94" s="125">
        <f t="shared" si="8"/>
        <v>0</v>
      </c>
      <c r="I94" s="125">
        <v>2</v>
      </c>
      <c r="J94" s="125">
        <f t="shared" si="9"/>
        <v>0</v>
      </c>
      <c r="K94" s="400"/>
    </row>
    <row r="95" spans="1:11" ht="24" customHeight="1" thickBot="1">
      <c r="A95" s="25"/>
      <c r="B95" s="85"/>
      <c r="C95" s="29"/>
      <c r="D95" s="90" t="s">
        <v>470</v>
      </c>
      <c r="E95" s="109">
        <v>5</v>
      </c>
      <c r="F95" s="125">
        <v>1</v>
      </c>
      <c r="G95" s="125">
        <v>2013</v>
      </c>
      <c r="H95" s="125">
        <f t="shared" si="8"/>
        <v>5</v>
      </c>
      <c r="I95" s="125">
        <v>5</v>
      </c>
      <c r="J95" s="125">
        <f t="shared" si="9"/>
        <v>5</v>
      </c>
      <c r="K95" s="400"/>
    </row>
    <row r="96" spans="1:11" ht="23.25" thickBot="1">
      <c r="A96" s="25"/>
      <c r="B96" s="85"/>
      <c r="C96" s="29"/>
      <c r="D96" s="90" t="s">
        <v>762</v>
      </c>
      <c r="E96" s="109">
        <v>5</v>
      </c>
      <c r="F96" s="125">
        <v>1</v>
      </c>
      <c r="G96" s="125">
        <v>2013</v>
      </c>
      <c r="H96" s="125">
        <f t="shared" si="8"/>
        <v>5</v>
      </c>
      <c r="I96" s="125">
        <v>5</v>
      </c>
      <c r="J96" s="125">
        <f t="shared" si="9"/>
        <v>5</v>
      </c>
      <c r="K96" s="400"/>
    </row>
    <row r="97" spans="1:11" ht="23.25" thickBot="1">
      <c r="A97" s="25"/>
      <c r="B97" s="85"/>
      <c r="C97" s="29"/>
      <c r="D97" s="353" t="s">
        <v>579</v>
      </c>
      <c r="E97" s="340">
        <v>10</v>
      </c>
      <c r="F97" s="351">
        <v>1</v>
      </c>
      <c r="G97" s="351">
        <v>2016</v>
      </c>
      <c r="H97" s="125">
        <f t="shared" si="8"/>
        <v>10</v>
      </c>
      <c r="I97" s="351">
        <v>10</v>
      </c>
      <c r="J97" s="125">
        <f t="shared" si="9"/>
        <v>10</v>
      </c>
      <c r="K97" s="400"/>
    </row>
    <row r="98" spans="1:11" ht="23.25" thickBot="1">
      <c r="A98" s="25"/>
      <c r="B98" s="85"/>
      <c r="C98" s="29"/>
      <c r="D98" s="90" t="s">
        <v>763</v>
      </c>
      <c r="E98" s="109">
        <v>1</v>
      </c>
      <c r="F98" s="125">
        <v>1</v>
      </c>
      <c r="G98" s="125">
        <v>2008</v>
      </c>
      <c r="H98" s="125">
        <f t="shared" si="8"/>
        <v>0</v>
      </c>
      <c r="I98" s="125">
        <v>1</v>
      </c>
      <c r="J98" s="125">
        <f t="shared" si="9"/>
        <v>0</v>
      </c>
      <c r="K98" s="400"/>
    </row>
    <row r="99" spans="1:11" ht="23.25" thickBot="1">
      <c r="A99" s="25"/>
      <c r="B99" s="85"/>
      <c r="C99" s="29"/>
      <c r="D99" s="88" t="s">
        <v>764</v>
      </c>
      <c r="E99" s="107">
        <v>2</v>
      </c>
      <c r="F99" s="125">
        <v>1</v>
      </c>
      <c r="G99" s="125">
        <v>1998</v>
      </c>
      <c r="H99" s="125">
        <f t="shared" si="8"/>
        <v>0</v>
      </c>
      <c r="I99" s="125">
        <v>0</v>
      </c>
      <c r="J99" s="125">
        <f t="shared" si="9"/>
        <v>0</v>
      </c>
      <c r="K99" s="400"/>
    </row>
    <row r="100" spans="1:11" ht="34.5" thickBot="1">
      <c r="A100" s="25"/>
      <c r="B100" s="85"/>
      <c r="C100" s="29"/>
      <c r="D100" s="371" t="s">
        <v>765</v>
      </c>
      <c r="E100" s="372">
        <v>15</v>
      </c>
      <c r="F100" s="351">
        <v>1</v>
      </c>
      <c r="G100" s="351">
        <v>2016</v>
      </c>
      <c r="H100" s="125">
        <f t="shared" si="8"/>
        <v>15</v>
      </c>
      <c r="I100" s="351">
        <v>15</v>
      </c>
      <c r="J100" s="125">
        <f t="shared" si="9"/>
        <v>15</v>
      </c>
      <c r="K100" s="400"/>
    </row>
    <row r="101" spans="1:11" ht="23.25" thickBot="1">
      <c r="A101" s="25"/>
      <c r="B101" s="85"/>
      <c r="C101" s="29"/>
      <c r="D101" s="90" t="s">
        <v>766</v>
      </c>
      <c r="E101" s="109">
        <v>3</v>
      </c>
      <c r="F101" s="125">
        <v>1</v>
      </c>
      <c r="G101" s="125">
        <v>2002</v>
      </c>
      <c r="H101" s="125">
        <f t="shared" si="8"/>
        <v>0</v>
      </c>
      <c r="I101" s="125">
        <v>3</v>
      </c>
      <c r="J101" s="125">
        <f t="shared" si="9"/>
        <v>0</v>
      </c>
      <c r="K101" s="400"/>
    </row>
    <row r="102" spans="1:11" ht="15.75" thickBot="1">
      <c r="A102" s="25"/>
      <c r="B102" s="85"/>
      <c r="C102" s="29"/>
      <c r="D102" s="90" t="s">
        <v>767</v>
      </c>
      <c r="E102" s="109">
        <v>1</v>
      </c>
      <c r="F102" s="125">
        <v>1</v>
      </c>
      <c r="G102" s="125">
        <v>1999</v>
      </c>
      <c r="H102" s="125">
        <f t="shared" si="8"/>
        <v>0</v>
      </c>
      <c r="I102" s="125">
        <v>0</v>
      </c>
      <c r="J102" s="125">
        <f t="shared" si="9"/>
        <v>0</v>
      </c>
      <c r="K102" s="400"/>
    </row>
    <row r="103" spans="1:11" ht="23.25" thickBot="1">
      <c r="A103" s="25"/>
      <c r="B103" s="85"/>
      <c r="C103" s="29"/>
      <c r="D103" s="90" t="s">
        <v>768</v>
      </c>
      <c r="E103" s="109">
        <v>2</v>
      </c>
      <c r="F103" s="125">
        <v>1</v>
      </c>
      <c r="G103" s="125">
        <v>2002</v>
      </c>
      <c r="H103" s="125">
        <f t="shared" si="8"/>
        <v>0</v>
      </c>
      <c r="I103" s="125">
        <v>2</v>
      </c>
      <c r="J103" s="125">
        <f t="shared" si="9"/>
        <v>0</v>
      </c>
      <c r="K103" s="400"/>
    </row>
    <row r="104" spans="1:11" ht="23.25" thickBot="1">
      <c r="A104" s="25"/>
      <c r="B104" s="85"/>
      <c r="C104" s="29"/>
      <c r="D104" s="88" t="s">
        <v>769</v>
      </c>
      <c r="E104" s="107">
        <v>3</v>
      </c>
      <c r="F104" s="24">
        <v>1</v>
      </c>
      <c r="G104" s="125">
        <v>2008</v>
      </c>
      <c r="H104" s="125">
        <f t="shared" si="8"/>
        <v>0</v>
      </c>
      <c r="I104" s="125">
        <v>3</v>
      </c>
      <c r="J104" s="125">
        <f t="shared" si="9"/>
        <v>0</v>
      </c>
      <c r="K104" s="400"/>
    </row>
    <row r="105" spans="1:11" ht="23.25" thickBot="1">
      <c r="A105" s="25"/>
      <c r="B105" s="85"/>
      <c r="C105" s="29"/>
      <c r="D105" s="373" t="s">
        <v>770</v>
      </c>
      <c r="E105" s="374">
        <v>15</v>
      </c>
      <c r="F105" s="375">
        <v>1</v>
      </c>
      <c r="G105" s="376">
        <v>2015</v>
      </c>
      <c r="H105" s="125">
        <f t="shared" si="8"/>
        <v>15</v>
      </c>
      <c r="I105" s="351">
        <v>15</v>
      </c>
      <c r="J105" s="125">
        <f t="shared" si="9"/>
        <v>15</v>
      </c>
      <c r="K105" s="400"/>
    </row>
    <row r="106" spans="1:11" ht="23.25" thickBot="1">
      <c r="A106" s="26"/>
      <c r="B106" s="180"/>
      <c r="C106" s="30"/>
      <c r="D106" s="90" t="s">
        <v>450</v>
      </c>
      <c r="E106" s="109">
        <v>2</v>
      </c>
      <c r="F106" s="125">
        <v>1</v>
      </c>
      <c r="G106" s="125">
        <v>2010</v>
      </c>
      <c r="H106" s="125">
        <f t="shared" si="8"/>
        <v>0</v>
      </c>
      <c r="I106" s="125">
        <v>0</v>
      </c>
      <c r="J106" s="125">
        <f t="shared" si="9"/>
        <v>0</v>
      </c>
      <c r="K106" s="401"/>
    </row>
    <row r="107" spans="1:11" ht="29.25" customHeight="1" thickBot="1">
      <c r="A107" s="24">
        <v>12</v>
      </c>
      <c r="B107" s="27" t="s">
        <v>26</v>
      </c>
      <c r="C107" s="27">
        <f>титул!B9</f>
        <v>23</v>
      </c>
      <c r="D107" s="88" t="s">
        <v>191</v>
      </c>
      <c r="E107" s="107">
        <v>1</v>
      </c>
      <c r="F107" s="123">
        <v>1</v>
      </c>
      <c r="G107" s="97">
        <v>2007</v>
      </c>
      <c r="H107" s="97">
        <f aca="true" t="shared" si="10" ref="H107:H120">IF(G107&gt;2011,E107,0)</f>
        <v>0</v>
      </c>
      <c r="I107" s="97">
        <v>1</v>
      </c>
      <c r="J107" s="97">
        <f aca="true" t="shared" si="11" ref="J107:J120">IF(G107&gt;2011,I107,0)</f>
        <v>0</v>
      </c>
      <c r="K107" s="399">
        <f>SUM(H107:H119)/C107</f>
        <v>1.826086956521739</v>
      </c>
    </row>
    <row r="108" spans="1:11" ht="24.75" customHeight="1" thickBot="1">
      <c r="A108" s="25"/>
      <c r="B108" s="29"/>
      <c r="C108" s="29"/>
      <c r="D108" s="90" t="s">
        <v>192</v>
      </c>
      <c r="E108" s="109">
        <v>1</v>
      </c>
      <c r="F108" s="124">
        <v>1</v>
      </c>
      <c r="G108" s="98">
        <v>2008</v>
      </c>
      <c r="H108" s="97">
        <f t="shared" si="10"/>
        <v>0</v>
      </c>
      <c r="I108" s="98">
        <v>1</v>
      </c>
      <c r="J108" s="97">
        <f t="shared" si="11"/>
        <v>0</v>
      </c>
      <c r="K108" s="400"/>
    </row>
    <row r="109" spans="1:11" ht="23.25" thickBot="1">
      <c r="A109" s="25"/>
      <c r="B109" s="85"/>
      <c r="C109" s="29"/>
      <c r="D109" s="90" t="s">
        <v>193</v>
      </c>
      <c r="E109" s="109">
        <v>5</v>
      </c>
      <c r="F109" s="124">
        <v>1</v>
      </c>
      <c r="G109" s="98">
        <v>2010</v>
      </c>
      <c r="H109" s="97">
        <f t="shared" si="10"/>
        <v>0</v>
      </c>
      <c r="I109" s="98">
        <v>5</v>
      </c>
      <c r="J109" s="97">
        <f t="shared" si="11"/>
        <v>0</v>
      </c>
      <c r="K109" s="400"/>
    </row>
    <row r="110" spans="1:11" ht="23.25" thickBot="1">
      <c r="A110" s="25"/>
      <c r="B110" s="85"/>
      <c r="C110" s="29"/>
      <c r="D110" s="90" t="s">
        <v>415</v>
      </c>
      <c r="E110" s="109">
        <v>15</v>
      </c>
      <c r="F110" s="314">
        <v>1</v>
      </c>
      <c r="G110" s="98">
        <v>2014</v>
      </c>
      <c r="H110" s="97">
        <f t="shared" si="10"/>
        <v>15</v>
      </c>
      <c r="I110" s="98">
        <v>15</v>
      </c>
      <c r="J110" s="97">
        <f t="shared" si="11"/>
        <v>15</v>
      </c>
      <c r="K110" s="400"/>
    </row>
    <row r="111" spans="1:11" ht="23.25" thickBot="1">
      <c r="A111" s="25"/>
      <c r="B111" s="85"/>
      <c r="C111" s="29"/>
      <c r="D111" s="90" t="s">
        <v>416</v>
      </c>
      <c r="E111" s="109">
        <v>15</v>
      </c>
      <c r="F111" s="314">
        <v>1</v>
      </c>
      <c r="G111" s="98">
        <v>2014</v>
      </c>
      <c r="H111" s="97">
        <f t="shared" si="10"/>
        <v>15</v>
      </c>
      <c r="I111" s="98">
        <v>15</v>
      </c>
      <c r="J111" s="97">
        <f t="shared" si="11"/>
        <v>15</v>
      </c>
      <c r="K111" s="400"/>
    </row>
    <row r="112" spans="1:11" ht="23.25" thickBot="1">
      <c r="A112" s="25"/>
      <c r="B112" s="85"/>
      <c r="C112" s="29"/>
      <c r="D112" s="90" t="s">
        <v>194</v>
      </c>
      <c r="E112" s="109">
        <v>1</v>
      </c>
      <c r="F112" s="124">
        <v>1</v>
      </c>
      <c r="G112" s="98">
        <v>2000</v>
      </c>
      <c r="H112" s="97">
        <f t="shared" si="10"/>
        <v>0</v>
      </c>
      <c r="I112" s="98">
        <v>1</v>
      </c>
      <c r="J112" s="97">
        <f t="shared" si="11"/>
        <v>0</v>
      </c>
      <c r="K112" s="400"/>
    </row>
    <row r="113" spans="1:11" ht="23.25" thickBot="1">
      <c r="A113" s="25"/>
      <c r="B113" s="85"/>
      <c r="C113" s="29"/>
      <c r="D113" s="90" t="s">
        <v>304</v>
      </c>
      <c r="E113" s="109">
        <v>12</v>
      </c>
      <c r="F113" s="98">
        <v>1</v>
      </c>
      <c r="G113" s="98">
        <v>2014</v>
      </c>
      <c r="H113" s="97">
        <f t="shared" si="10"/>
        <v>12</v>
      </c>
      <c r="I113" s="98">
        <v>12</v>
      </c>
      <c r="J113" s="97">
        <f t="shared" si="11"/>
        <v>12</v>
      </c>
      <c r="K113" s="400"/>
    </row>
    <row r="114" spans="1:11" ht="23.25" thickBot="1">
      <c r="A114" s="25"/>
      <c r="B114" s="85"/>
      <c r="C114" s="29"/>
      <c r="D114" s="90" t="s">
        <v>195</v>
      </c>
      <c r="E114" s="109">
        <v>1</v>
      </c>
      <c r="F114" s="124">
        <v>1</v>
      </c>
      <c r="G114" s="98">
        <v>2001</v>
      </c>
      <c r="H114" s="97">
        <f t="shared" si="10"/>
        <v>0</v>
      </c>
      <c r="I114" s="98">
        <v>1</v>
      </c>
      <c r="J114" s="97">
        <f t="shared" si="11"/>
        <v>0</v>
      </c>
      <c r="K114" s="400"/>
    </row>
    <row r="115" spans="1:11" ht="11.25" customHeight="1" thickBot="1">
      <c r="A115" s="25"/>
      <c r="B115" s="85"/>
      <c r="C115" s="29"/>
      <c r="D115" s="90" t="s">
        <v>349</v>
      </c>
      <c r="E115" s="109">
        <v>4</v>
      </c>
      <c r="F115" s="124">
        <v>1</v>
      </c>
      <c r="G115" s="98">
        <v>2000</v>
      </c>
      <c r="H115" s="97">
        <f t="shared" si="10"/>
        <v>0</v>
      </c>
      <c r="I115" s="98">
        <v>4</v>
      </c>
      <c r="J115" s="97">
        <f t="shared" si="11"/>
        <v>0</v>
      </c>
      <c r="K115" s="400"/>
    </row>
    <row r="116" spans="1:11" ht="23.25" thickBot="1">
      <c r="A116" s="25"/>
      <c r="B116" s="85"/>
      <c r="C116" s="29"/>
      <c r="D116" s="90" t="s">
        <v>350</v>
      </c>
      <c r="E116" s="109">
        <v>3</v>
      </c>
      <c r="F116" s="124">
        <v>1</v>
      </c>
      <c r="G116" s="98">
        <v>2006</v>
      </c>
      <c r="H116" s="97">
        <f t="shared" si="10"/>
        <v>0</v>
      </c>
      <c r="I116" s="98">
        <v>3</v>
      </c>
      <c r="J116" s="97">
        <f t="shared" si="11"/>
        <v>0</v>
      </c>
      <c r="K116" s="400"/>
    </row>
    <row r="117" spans="1:11" ht="23.25" thickBot="1">
      <c r="A117" s="25"/>
      <c r="B117" s="85"/>
      <c r="C117" s="29"/>
      <c r="D117" s="90" t="s">
        <v>196</v>
      </c>
      <c r="E117" s="109">
        <v>1</v>
      </c>
      <c r="F117" s="124">
        <v>1</v>
      </c>
      <c r="G117" s="98">
        <v>2001</v>
      </c>
      <c r="H117" s="97">
        <f t="shared" si="10"/>
        <v>0</v>
      </c>
      <c r="I117" s="98">
        <v>1</v>
      </c>
      <c r="J117" s="97">
        <f t="shared" si="11"/>
        <v>0</v>
      </c>
      <c r="K117" s="400"/>
    </row>
    <row r="118" spans="1:11" ht="15.75" thickBot="1">
      <c r="A118" s="25"/>
      <c r="B118" s="85"/>
      <c r="C118" s="29"/>
      <c r="D118" s="90" t="s">
        <v>351</v>
      </c>
      <c r="E118" s="109">
        <v>1</v>
      </c>
      <c r="F118" s="124">
        <v>1</v>
      </c>
      <c r="G118" s="98">
        <v>2005</v>
      </c>
      <c r="H118" s="97">
        <f t="shared" si="10"/>
        <v>0</v>
      </c>
      <c r="I118" s="98">
        <v>1</v>
      </c>
      <c r="J118" s="97">
        <f t="shared" si="11"/>
        <v>0</v>
      </c>
      <c r="K118" s="400"/>
    </row>
    <row r="119" spans="1:11" ht="23.25" thickBot="1">
      <c r="A119" s="26"/>
      <c r="B119" s="180"/>
      <c r="C119" s="30"/>
      <c r="D119" s="92" t="s">
        <v>352</v>
      </c>
      <c r="E119" s="110">
        <v>5</v>
      </c>
      <c r="F119" s="125">
        <v>1</v>
      </c>
      <c r="G119" s="99">
        <v>2010</v>
      </c>
      <c r="H119" s="97">
        <f t="shared" si="10"/>
        <v>0</v>
      </c>
      <c r="I119" s="99">
        <v>5</v>
      </c>
      <c r="J119" s="97">
        <f t="shared" si="11"/>
        <v>0</v>
      </c>
      <c r="K119" s="401"/>
    </row>
    <row r="120" spans="1:11" ht="23.25" thickBot="1">
      <c r="A120" s="24">
        <v>13</v>
      </c>
      <c r="B120" s="178" t="s">
        <v>703</v>
      </c>
      <c r="C120" s="27">
        <f>титул!B9</f>
        <v>23</v>
      </c>
      <c r="D120" s="126" t="s">
        <v>451</v>
      </c>
      <c r="E120" s="107">
        <v>1</v>
      </c>
      <c r="F120" s="123">
        <v>1</v>
      </c>
      <c r="G120" s="97">
        <v>2007</v>
      </c>
      <c r="H120" s="97">
        <f t="shared" si="10"/>
        <v>0</v>
      </c>
      <c r="I120" s="97">
        <v>1</v>
      </c>
      <c r="J120" s="97">
        <f t="shared" si="11"/>
        <v>0</v>
      </c>
      <c r="K120" s="399">
        <f>SUM(H120:H129)/C120</f>
        <v>0.43478260869565216</v>
      </c>
    </row>
    <row r="121" spans="1:11" ht="23.25" thickBot="1">
      <c r="A121" s="25"/>
      <c r="B121" s="85"/>
      <c r="C121" s="29"/>
      <c r="D121" s="128" t="s">
        <v>452</v>
      </c>
      <c r="E121" s="109">
        <v>7</v>
      </c>
      <c r="F121" s="124">
        <v>1</v>
      </c>
      <c r="G121" s="98">
        <v>1998</v>
      </c>
      <c r="H121" s="97">
        <f aca="true" t="shared" si="12" ref="H121:H222">IF(G121&gt;2011,E121,0)</f>
        <v>0</v>
      </c>
      <c r="I121" s="98">
        <v>7</v>
      </c>
      <c r="J121" s="97">
        <f aca="true" t="shared" si="13" ref="J121:J222">IF(G121&gt;2011,I121,0)</f>
        <v>0</v>
      </c>
      <c r="K121" s="400"/>
    </row>
    <row r="122" spans="1:11" ht="12" customHeight="1" thickBot="1">
      <c r="A122" s="25"/>
      <c r="B122" s="85"/>
      <c r="C122" s="29"/>
      <c r="D122" s="128" t="s">
        <v>60</v>
      </c>
      <c r="E122" s="109">
        <v>3</v>
      </c>
      <c r="F122" s="124">
        <v>1</v>
      </c>
      <c r="G122" s="98">
        <v>2011</v>
      </c>
      <c r="H122" s="97">
        <f t="shared" si="12"/>
        <v>0</v>
      </c>
      <c r="I122" s="98">
        <v>0</v>
      </c>
      <c r="J122" s="97">
        <f t="shared" si="13"/>
        <v>0</v>
      </c>
      <c r="K122" s="400"/>
    </row>
    <row r="123" spans="1:11" ht="12" customHeight="1" thickBot="1">
      <c r="A123" s="25"/>
      <c r="B123" s="85"/>
      <c r="C123" s="29"/>
      <c r="D123" s="309" t="s">
        <v>298</v>
      </c>
      <c r="E123" s="109">
        <v>5</v>
      </c>
      <c r="F123" s="124">
        <v>1</v>
      </c>
      <c r="G123" s="98">
        <v>2014</v>
      </c>
      <c r="H123" s="97">
        <f t="shared" si="12"/>
        <v>5</v>
      </c>
      <c r="I123" s="98">
        <v>5</v>
      </c>
      <c r="J123" s="97">
        <f t="shared" si="13"/>
        <v>5</v>
      </c>
      <c r="K123" s="400"/>
    </row>
    <row r="124" spans="1:11" ht="12" customHeight="1" thickBot="1">
      <c r="A124" s="25"/>
      <c r="B124" s="85"/>
      <c r="C124" s="29"/>
      <c r="D124" s="323" t="s">
        <v>401</v>
      </c>
      <c r="E124" s="318">
        <v>5</v>
      </c>
      <c r="F124" s="319">
        <v>1</v>
      </c>
      <c r="G124" s="320">
        <v>2015</v>
      </c>
      <c r="H124" s="97">
        <f t="shared" si="12"/>
        <v>5</v>
      </c>
      <c r="I124" s="320">
        <v>5</v>
      </c>
      <c r="J124" s="97">
        <f t="shared" si="13"/>
        <v>5</v>
      </c>
      <c r="K124" s="400"/>
    </row>
    <row r="125" spans="1:11" ht="23.25" thickBot="1">
      <c r="A125" s="25"/>
      <c r="B125" s="85"/>
      <c r="C125" s="29"/>
      <c r="D125" s="128" t="s">
        <v>453</v>
      </c>
      <c r="E125" s="109">
        <v>5</v>
      </c>
      <c r="F125" s="124">
        <v>1</v>
      </c>
      <c r="G125" s="98">
        <v>2009</v>
      </c>
      <c r="H125" s="97">
        <f t="shared" si="12"/>
        <v>0</v>
      </c>
      <c r="I125" s="98">
        <v>5</v>
      </c>
      <c r="J125" s="97">
        <f t="shared" si="13"/>
        <v>0</v>
      </c>
      <c r="K125" s="400"/>
    </row>
    <row r="126" spans="1:11" ht="11.25" customHeight="1" thickBot="1">
      <c r="A126" s="25"/>
      <c r="B126" s="85"/>
      <c r="C126" s="29"/>
      <c r="D126" s="128" t="s">
        <v>454</v>
      </c>
      <c r="E126" s="109">
        <v>2</v>
      </c>
      <c r="F126" s="124">
        <v>1</v>
      </c>
      <c r="G126" s="98">
        <v>2007</v>
      </c>
      <c r="H126" s="97">
        <f t="shared" si="12"/>
        <v>0</v>
      </c>
      <c r="I126" s="98">
        <v>2</v>
      </c>
      <c r="J126" s="97">
        <f t="shared" si="13"/>
        <v>0</v>
      </c>
      <c r="K126" s="400"/>
    </row>
    <row r="127" spans="1:11" ht="23.25" thickBot="1">
      <c r="A127" s="25"/>
      <c r="B127" s="85"/>
      <c r="C127" s="29"/>
      <c r="D127" s="128" t="s">
        <v>455</v>
      </c>
      <c r="E127" s="109">
        <v>7</v>
      </c>
      <c r="F127" s="124">
        <v>1</v>
      </c>
      <c r="G127" s="98">
        <v>2009</v>
      </c>
      <c r="H127" s="97">
        <f t="shared" si="12"/>
        <v>0</v>
      </c>
      <c r="I127" s="98">
        <v>7</v>
      </c>
      <c r="J127" s="97">
        <f t="shared" si="13"/>
        <v>0</v>
      </c>
      <c r="K127" s="400"/>
    </row>
    <row r="128" spans="1:11" ht="11.25" customHeight="1" thickBot="1">
      <c r="A128" s="25"/>
      <c r="B128" s="85"/>
      <c r="C128" s="29"/>
      <c r="D128" s="128" t="s">
        <v>391</v>
      </c>
      <c r="E128" s="109">
        <v>5</v>
      </c>
      <c r="F128" s="124">
        <v>1</v>
      </c>
      <c r="G128" s="98">
        <v>2008</v>
      </c>
      <c r="H128" s="97">
        <f t="shared" si="12"/>
        <v>0</v>
      </c>
      <c r="I128" s="98">
        <v>5</v>
      </c>
      <c r="J128" s="97">
        <f t="shared" si="13"/>
        <v>0</v>
      </c>
      <c r="K128" s="400"/>
    </row>
    <row r="129" spans="1:11" ht="23.25" thickBot="1">
      <c r="A129" s="26"/>
      <c r="B129" s="180"/>
      <c r="C129" s="30"/>
      <c r="D129" s="140" t="s">
        <v>392</v>
      </c>
      <c r="E129" s="110">
        <v>5</v>
      </c>
      <c r="F129" s="125">
        <v>1</v>
      </c>
      <c r="G129" s="99">
        <v>2009</v>
      </c>
      <c r="H129" s="97">
        <f t="shared" si="12"/>
        <v>0</v>
      </c>
      <c r="I129" s="99">
        <v>5</v>
      </c>
      <c r="J129" s="97">
        <f t="shared" si="13"/>
        <v>0</v>
      </c>
      <c r="K129" s="401"/>
    </row>
    <row r="130" spans="1:11" ht="30.75" thickBot="1">
      <c r="A130" s="24">
        <v>14</v>
      </c>
      <c r="B130" s="178" t="s">
        <v>701</v>
      </c>
      <c r="C130" s="27">
        <f>титул!B8</f>
        <v>22</v>
      </c>
      <c r="D130" s="88" t="s">
        <v>305</v>
      </c>
      <c r="E130" s="107">
        <v>1</v>
      </c>
      <c r="F130" s="123">
        <v>1</v>
      </c>
      <c r="G130" s="97">
        <v>2002</v>
      </c>
      <c r="H130" s="97">
        <f t="shared" si="12"/>
        <v>0</v>
      </c>
      <c r="I130" s="97">
        <v>1</v>
      </c>
      <c r="J130" s="97">
        <f t="shared" si="13"/>
        <v>0</v>
      </c>
      <c r="K130" s="399">
        <f>SUM(H130:H148)/C130</f>
        <v>1.5909090909090908</v>
      </c>
    </row>
    <row r="131" spans="1:11" ht="23.25" thickBot="1">
      <c r="A131" s="25"/>
      <c r="B131" s="85"/>
      <c r="C131" s="29"/>
      <c r="D131" s="114" t="s">
        <v>184</v>
      </c>
      <c r="E131" s="305">
        <v>1</v>
      </c>
      <c r="F131" s="306">
        <v>1</v>
      </c>
      <c r="G131" s="307">
        <v>2008</v>
      </c>
      <c r="H131" s="97">
        <f t="shared" si="12"/>
        <v>0</v>
      </c>
      <c r="I131" s="307">
        <v>1</v>
      </c>
      <c r="J131" s="97">
        <f t="shared" si="13"/>
        <v>0</v>
      </c>
      <c r="K131" s="400"/>
    </row>
    <row r="132" spans="1:11" ht="23.25" thickBot="1">
      <c r="A132" s="25"/>
      <c r="B132" s="85"/>
      <c r="C132" s="29"/>
      <c r="D132" s="114" t="s">
        <v>185</v>
      </c>
      <c r="E132" s="305">
        <v>1</v>
      </c>
      <c r="F132" s="306">
        <v>1</v>
      </c>
      <c r="G132" s="307">
        <v>2007</v>
      </c>
      <c r="H132" s="97">
        <f t="shared" si="12"/>
        <v>0</v>
      </c>
      <c r="I132" s="307">
        <v>1</v>
      </c>
      <c r="J132" s="97">
        <f t="shared" si="13"/>
        <v>0</v>
      </c>
      <c r="K132" s="400"/>
    </row>
    <row r="133" spans="1:11" ht="23.25" thickBot="1">
      <c r="A133" s="25"/>
      <c r="B133" s="85"/>
      <c r="C133" s="29"/>
      <c r="D133" s="114" t="s">
        <v>470</v>
      </c>
      <c r="E133" s="305">
        <v>5</v>
      </c>
      <c r="F133" s="306">
        <v>1</v>
      </c>
      <c r="G133" s="307">
        <v>2013</v>
      </c>
      <c r="H133" s="97">
        <f t="shared" si="12"/>
        <v>5</v>
      </c>
      <c r="I133" s="307">
        <v>5</v>
      </c>
      <c r="J133" s="97">
        <f t="shared" si="13"/>
        <v>5</v>
      </c>
      <c r="K133" s="400"/>
    </row>
    <row r="134" spans="1:11" ht="23.25" thickBot="1">
      <c r="A134" s="25"/>
      <c r="B134" s="85"/>
      <c r="C134" s="29"/>
      <c r="D134" s="114" t="s">
        <v>447</v>
      </c>
      <c r="E134" s="305">
        <v>3</v>
      </c>
      <c r="F134" s="306">
        <v>1</v>
      </c>
      <c r="G134" s="307">
        <v>2003</v>
      </c>
      <c r="H134" s="97">
        <f t="shared" si="12"/>
        <v>0</v>
      </c>
      <c r="I134" s="307">
        <v>3</v>
      </c>
      <c r="J134" s="97">
        <f t="shared" si="13"/>
        <v>0</v>
      </c>
      <c r="K134" s="400"/>
    </row>
    <row r="135" spans="1:11" ht="23.25" thickBot="1">
      <c r="A135" s="25"/>
      <c r="B135" s="85"/>
      <c r="C135" s="29"/>
      <c r="D135" s="114" t="s">
        <v>448</v>
      </c>
      <c r="E135" s="305">
        <v>6</v>
      </c>
      <c r="F135" s="306">
        <v>0</v>
      </c>
      <c r="G135" s="307">
        <v>2008</v>
      </c>
      <c r="H135" s="97">
        <f t="shared" si="12"/>
        <v>0</v>
      </c>
      <c r="I135" s="307">
        <v>6</v>
      </c>
      <c r="J135" s="97">
        <f t="shared" si="13"/>
        <v>0</v>
      </c>
      <c r="K135" s="400"/>
    </row>
    <row r="136" spans="1:11" ht="23.25" thickBot="1">
      <c r="A136" s="25"/>
      <c r="B136" s="85"/>
      <c r="C136" s="29"/>
      <c r="D136" s="114" t="s">
        <v>449</v>
      </c>
      <c r="E136" s="305">
        <v>2</v>
      </c>
      <c r="F136" s="306">
        <v>0</v>
      </c>
      <c r="G136" s="307">
        <v>2011</v>
      </c>
      <c r="H136" s="97">
        <f t="shared" si="12"/>
        <v>0</v>
      </c>
      <c r="I136" s="307">
        <v>2</v>
      </c>
      <c r="J136" s="97">
        <f t="shared" si="13"/>
        <v>0</v>
      </c>
      <c r="K136" s="400"/>
    </row>
    <row r="137" spans="1:11" ht="23.25" thickBot="1">
      <c r="A137" s="25"/>
      <c r="B137" s="85"/>
      <c r="C137" s="29"/>
      <c r="D137" s="114" t="s">
        <v>579</v>
      </c>
      <c r="E137" s="305">
        <v>10</v>
      </c>
      <c r="F137" s="306">
        <v>1</v>
      </c>
      <c r="G137" s="307">
        <v>2016</v>
      </c>
      <c r="H137" s="97">
        <f t="shared" si="12"/>
        <v>10</v>
      </c>
      <c r="I137" s="307">
        <v>10</v>
      </c>
      <c r="J137" s="97">
        <f t="shared" si="13"/>
        <v>10</v>
      </c>
      <c r="K137" s="400"/>
    </row>
    <row r="138" spans="1:11" ht="23.25" thickBot="1">
      <c r="A138" s="25"/>
      <c r="B138" s="85"/>
      <c r="C138" s="29"/>
      <c r="D138" s="114" t="s">
        <v>450</v>
      </c>
      <c r="E138" s="305">
        <v>2</v>
      </c>
      <c r="F138" s="306">
        <v>1</v>
      </c>
      <c r="G138" s="307">
        <v>2010</v>
      </c>
      <c r="H138" s="97">
        <f t="shared" si="12"/>
        <v>0</v>
      </c>
      <c r="I138" s="307">
        <v>0</v>
      </c>
      <c r="J138" s="97">
        <f t="shared" si="13"/>
        <v>0</v>
      </c>
      <c r="K138" s="400"/>
    </row>
    <row r="139" spans="1:11" ht="23.25" thickBot="1">
      <c r="A139" s="25"/>
      <c r="B139" s="85"/>
      <c r="C139" s="29"/>
      <c r="D139" s="90" t="s">
        <v>306</v>
      </c>
      <c r="E139" s="109">
        <v>2</v>
      </c>
      <c r="F139" s="124">
        <v>1</v>
      </c>
      <c r="G139" s="98">
        <v>2007</v>
      </c>
      <c r="H139" s="97">
        <f t="shared" si="12"/>
        <v>0</v>
      </c>
      <c r="I139" s="98">
        <v>2</v>
      </c>
      <c r="J139" s="97">
        <f t="shared" si="13"/>
        <v>0</v>
      </c>
      <c r="K139" s="400"/>
    </row>
    <row r="140" spans="1:11" ht="11.25" customHeight="1" thickBot="1">
      <c r="A140" s="25"/>
      <c r="B140" s="85"/>
      <c r="C140" s="29"/>
      <c r="D140" s="90" t="s">
        <v>307</v>
      </c>
      <c r="E140" s="109">
        <v>1</v>
      </c>
      <c r="F140" s="124">
        <v>1</v>
      </c>
      <c r="G140" s="98">
        <v>2000</v>
      </c>
      <c r="H140" s="97">
        <f t="shared" si="12"/>
        <v>0</v>
      </c>
      <c r="I140" s="98">
        <v>1</v>
      </c>
      <c r="J140" s="97">
        <f t="shared" si="13"/>
        <v>0</v>
      </c>
      <c r="K140" s="400"/>
    </row>
    <row r="141" spans="1:11" ht="11.25" customHeight="1" thickBot="1">
      <c r="A141" s="25"/>
      <c r="B141" s="85"/>
      <c r="C141" s="29"/>
      <c r="D141" s="90" t="s">
        <v>308</v>
      </c>
      <c r="E141" s="109">
        <v>1</v>
      </c>
      <c r="F141" s="124">
        <v>1</v>
      </c>
      <c r="G141" s="98">
        <v>2002</v>
      </c>
      <c r="H141" s="97">
        <f t="shared" si="12"/>
        <v>0</v>
      </c>
      <c r="I141" s="98">
        <v>1</v>
      </c>
      <c r="J141" s="97">
        <f t="shared" si="13"/>
        <v>0</v>
      </c>
      <c r="K141" s="400"/>
    </row>
    <row r="142" spans="1:11" ht="11.25" customHeight="1" thickBot="1">
      <c r="A142" s="25"/>
      <c r="B142" s="85"/>
      <c r="C142" s="29"/>
      <c r="D142" s="90" t="s">
        <v>469</v>
      </c>
      <c r="E142" s="109">
        <v>5</v>
      </c>
      <c r="F142" s="125">
        <v>1</v>
      </c>
      <c r="G142" s="125">
        <v>2014</v>
      </c>
      <c r="H142" s="97">
        <f t="shared" si="12"/>
        <v>5</v>
      </c>
      <c r="I142" s="125">
        <v>5</v>
      </c>
      <c r="J142" s="97">
        <f t="shared" si="13"/>
        <v>5</v>
      </c>
      <c r="K142" s="400"/>
    </row>
    <row r="143" spans="1:11" ht="24" customHeight="1" thickBot="1">
      <c r="A143" s="25"/>
      <c r="B143" s="85"/>
      <c r="C143" s="29"/>
      <c r="D143" s="353" t="s">
        <v>580</v>
      </c>
      <c r="E143" s="340">
        <v>15</v>
      </c>
      <c r="F143" s="351">
        <v>1</v>
      </c>
      <c r="G143" s="351">
        <v>2017</v>
      </c>
      <c r="H143" s="97">
        <f t="shared" si="12"/>
        <v>15</v>
      </c>
      <c r="I143" s="351">
        <v>15</v>
      </c>
      <c r="J143" s="97">
        <f t="shared" si="13"/>
        <v>15</v>
      </c>
      <c r="K143" s="400"/>
    </row>
    <row r="144" spans="1:11" ht="23.25" thickBot="1">
      <c r="A144" s="25"/>
      <c r="B144" s="85"/>
      <c r="C144" s="29"/>
      <c r="D144" s="90" t="s">
        <v>309</v>
      </c>
      <c r="E144" s="109">
        <v>2</v>
      </c>
      <c r="F144" s="124">
        <v>1</v>
      </c>
      <c r="G144" s="98">
        <v>2008</v>
      </c>
      <c r="H144" s="97">
        <f t="shared" si="12"/>
        <v>0</v>
      </c>
      <c r="I144" s="98">
        <v>2</v>
      </c>
      <c r="J144" s="97">
        <f t="shared" si="13"/>
        <v>0</v>
      </c>
      <c r="K144" s="400"/>
    </row>
    <row r="145" spans="1:11" ht="23.25" thickBot="1">
      <c r="A145" s="25"/>
      <c r="B145" s="85"/>
      <c r="C145" s="29"/>
      <c r="D145" s="90" t="s">
        <v>459</v>
      </c>
      <c r="E145" s="109">
        <v>3</v>
      </c>
      <c r="F145" s="124">
        <v>1</v>
      </c>
      <c r="G145" s="98">
        <v>2005</v>
      </c>
      <c r="H145" s="97">
        <f t="shared" si="12"/>
        <v>0</v>
      </c>
      <c r="I145" s="98">
        <v>3</v>
      </c>
      <c r="J145" s="97">
        <f t="shared" si="13"/>
        <v>0</v>
      </c>
      <c r="K145" s="400"/>
    </row>
    <row r="146" spans="1:11" ht="23.25" thickBot="1">
      <c r="A146" s="25"/>
      <c r="B146" s="85"/>
      <c r="C146" s="29"/>
      <c r="D146" s="90" t="s">
        <v>90</v>
      </c>
      <c r="E146" s="109">
        <v>3</v>
      </c>
      <c r="F146" s="124">
        <v>1</v>
      </c>
      <c r="G146" s="98">
        <v>2009</v>
      </c>
      <c r="H146" s="97">
        <f t="shared" si="12"/>
        <v>0</v>
      </c>
      <c r="I146" s="98">
        <v>3</v>
      </c>
      <c r="J146" s="97">
        <f t="shared" si="13"/>
        <v>0</v>
      </c>
      <c r="K146" s="400"/>
    </row>
    <row r="147" spans="1:11" ht="23.25" thickBot="1">
      <c r="A147" s="25"/>
      <c r="B147" s="85"/>
      <c r="C147" s="29"/>
      <c r="D147" s="90" t="s">
        <v>91</v>
      </c>
      <c r="E147" s="109">
        <v>2</v>
      </c>
      <c r="F147" s="124">
        <v>1</v>
      </c>
      <c r="G147" s="98">
        <v>2009</v>
      </c>
      <c r="H147" s="97">
        <f t="shared" si="12"/>
        <v>0</v>
      </c>
      <c r="I147" s="98">
        <v>2</v>
      </c>
      <c r="J147" s="97">
        <f t="shared" si="13"/>
        <v>0</v>
      </c>
      <c r="K147" s="400"/>
    </row>
    <row r="148" spans="1:11" ht="16.5" customHeight="1" thickBot="1">
      <c r="A148" s="26"/>
      <c r="B148" s="180"/>
      <c r="C148" s="30"/>
      <c r="D148" s="92" t="s">
        <v>92</v>
      </c>
      <c r="E148" s="110">
        <v>1</v>
      </c>
      <c r="F148" s="125">
        <v>1</v>
      </c>
      <c r="G148" s="99">
        <v>2001</v>
      </c>
      <c r="H148" s="97">
        <f t="shared" si="12"/>
        <v>0</v>
      </c>
      <c r="I148" s="99">
        <v>1</v>
      </c>
      <c r="J148" s="97">
        <f t="shared" si="13"/>
        <v>0</v>
      </c>
      <c r="K148" s="401"/>
    </row>
    <row r="149" spans="1:11" ht="57" customHeight="1" thickBot="1">
      <c r="A149" s="24">
        <v>15</v>
      </c>
      <c r="B149" s="178" t="s">
        <v>164</v>
      </c>
      <c r="C149" s="27">
        <f>титул!B10</f>
        <v>24</v>
      </c>
      <c r="D149" s="126" t="s">
        <v>606</v>
      </c>
      <c r="E149" s="107">
        <v>1</v>
      </c>
      <c r="F149" s="123">
        <v>1</v>
      </c>
      <c r="G149" s="97">
        <v>2001</v>
      </c>
      <c r="H149" s="97">
        <f t="shared" si="12"/>
        <v>0</v>
      </c>
      <c r="I149" s="97">
        <v>1</v>
      </c>
      <c r="J149" s="97">
        <f t="shared" si="13"/>
        <v>0</v>
      </c>
      <c r="K149" s="399">
        <f>SUM(H149:H158)/C149</f>
        <v>1.0416666666666667</v>
      </c>
    </row>
    <row r="150" spans="1:11" ht="15.75" thickBot="1">
      <c r="A150" s="25"/>
      <c r="B150" s="85"/>
      <c r="C150" s="29"/>
      <c r="D150" s="115" t="s">
        <v>607</v>
      </c>
      <c r="E150" s="116">
        <v>1</v>
      </c>
      <c r="F150" s="176">
        <v>1</v>
      </c>
      <c r="G150" s="177">
        <v>2006</v>
      </c>
      <c r="H150" s="97">
        <f t="shared" si="12"/>
        <v>0</v>
      </c>
      <c r="I150" s="177">
        <v>0</v>
      </c>
      <c r="J150" s="97">
        <f t="shared" si="13"/>
        <v>0</v>
      </c>
      <c r="K150" s="400"/>
    </row>
    <row r="151" spans="1:11" ht="15.75" thickBot="1">
      <c r="A151" s="25"/>
      <c r="B151" s="85"/>
      <c r="C151" s="29"/>
      <c r="D151" s="234" t="s">
        <v>608</v>
      </c>
      <c r="E151" s="235">
        <v>1</v>
      </c>
      <c r="F151" s="357">
        <v>1</v>
      </c>
      <c r="G151" s="358">
        <v>2005</v>
      </c>
      <c r="H151" s="97">
        <f t="shared" si="12"/>
        <v>0</v>
      </c>
      <c r="I151" s="358">
        <v>1</v>
      </c>
      <c r="J151" s="97">
        <f t="shared" si="13"/>
        <v>0</v>
      </c>
      <c r="K151" s="400"/>
    </row>
    <row r="152" spans="1:11" ht="15.75" thickBot="1">
      <c r="A152" s="25"/>
      <c r="B152" s="85"/>
      <c r="C152" s="29"/>
      <c r="D152" s="234" t="s">
        <v>609</v>
      </c>
      <c r="E152" s="235">
        <v>1</v>
      </c>
      <c r="F152" s="357">
        <v>1</v>
      </c>
      <c r="G152" s="358">
        <v>2006</v>
      </c>
      <c r="H152" s="97">
        <f t="shared" si="12"/>
        <v>0</v>
      </c>
      <c r="I152" s="358">
        <v>1</v>
      </c>
      <c r="J152" s="97">
        <f t="shared" si="13"/>
        <v>0</v>
      </c>
      <c r="K152" s="400"/>
    </row>
    <row r="153" spans="1:11" ht="15.75" thickBot="1">
      <c r="A153" s="25"/>
      <c r="B153" s="85"/>
      <c r="C153" s="29"/>
      <c r="D153" s="234" t="s">
        <v>611</v>
      </c>
      <c r="E153" s="235">
        <v>1</v>
      </c>
      <c r="F153" s="357">
        <v>1</v>
      </c>
      <c r="G153" s="358">
        <v>2008</v>
      </c>
      <c r="H153" s="97">
        <f t="shared" si="12"/>
        <v>0</v>
      </c>
      <c r="I153" s="358">
        <v>1</v>
      </c>
      <c r="J153" s="97">
        <f t="shared" si="13"/>
        <v>0</v>
      </c>
      <c r="K153" s="400"/>
    </row>
    <row r="154" spans="1:11" ht="15.75" thickBot="1">
      <c r="A154" s="25"/>
      <c r="B154" s="85"/>
      <c r="C154" s="29"/>
      <c r="D154" s="234" t="s">
        <v>612</v>
      </c>
      <c r="E154" s="235">
        <v>5</v>
      </c>
      <c r="F154" s="357">
        <v>1</v>
      </c>
      <c r="G154" s="358">
        <v>2010</v>
      </c>
      <c r="H154" s="97">
        <f t="shared" si="12"/>
        <v>0</v>
      </c>
      <c r="I154" s="358">
        <v>5</v>
      </c>
      <c r="J154" s="97">
        <f t="shared" si="13"/>
        <v>0</v>
      </c>
      <c r="K154" s="400"/>
    </row>
    <row r="155" spans="1:11" ht="15.75" thickBot="1">
      <c r="A155" s="25"/>
      <c r="B155" s="85"/>
      <c r="C155" s="29"/>
      <c r="D155" s="234" t="s">
        <v>610</v>
      </c>
      <c r="E155" s="235">
        <v>2</v>
      </c>
      <c r="F155" s="357">
        <v>1</v>
      </c>
      <c r="G155" s="358">
        <v>2009</v>
      </c>
      <c r="H155" s="97">
        <f t="shared" si="12"/>
        <v>0</v>
      </c>
      <c r="I155" s="358">
        <v>2</v>
      </c>
      <c r="J155" s="97">
        <f t="shared" si="13"/>
        <v>0</v>
      </c>
      <c r="K155" s="400"/>
    </row>
    <row r="156" spans="1:11" ht="15.75" thickBot="1">
      <c r="A156" s="25"/>
      <c r="B156" s="85"/>
      <c r="C156" s="29"/>
      <c r="D156" s="234" t="s">
        <v>613</v>
      </c>
      <c r="E156" s="235">
        <v>15</v>
      </c>
      <c r="F156" s="357">
        <v>1</v>
      </c>
      <c r="G156" s="358">
        <v>2014</v>
      </c>
      <c r="H156" s="97">
        <f t="shared" si="12"/>
        <v>15</v>
      </c>
      <c r="I156" s="358">
        <v>15</v>
      </c>
      <c r="J156" s="97">
        <f t="shared" si="13"/>
        <v>15</v>
      </c>
      <c r="K156" s="400"/>
    </row>
    <row r="157" spans="1:11" ht="15.75" thickBot="1">
      <c r="A157" s="25"/>
      <c r="B157" s="85"/>
      <c r="C157" s="29"/>
      <c r="D157" s="234" t="s">
        <v>614</v>
      </c>
      <c r="E157" s="235">
        <v>10</v>
      </c>
      <c r="F157" s="357">
        <v>1</v>
      </c>
      <c r="G157" s="358">
        <v>2015</v>
      </c>
      <c r="H157" s="97">
        <f t="shared" si="12"/>
        <v>10</v>
      </c>
      <c r="I157" s="358">
        <v>10</v>
      </c>
      <c r="J157" s="97">
        <f t="shared" si="13"/>
        <v>10</v>
      </c>
      <c r="K157" s="400"/>
    </row>
    <row r="158" spans="1:11" ht="21.75" customHeight="1" thickBot="1">
      <c r="A158" s="25"/>
      <c r="B158" s="85"/>
      <c r="C158" s="29"/>
      <c r="D158" s="140" t="s">
        <v>708</v>
      </c>
      <c r="E158" s="110">
        <v>3</v>
      </c>
      <c r="F158" s="125">
        <v>1</v>
      </c>
      <c r="G158" s="99">
        <v>2003</v>
      </c>
      <c r="H158" s="97">
        <f t="shared" si="12"/>
        <v>0</v>
      </c>
      <c r="I158" s="99">
        <v>3</v>
      </c>
      <c r="J158" s="97">
        <f t="shared" si="13"/>
        <v>0</v>
      </c>
      <c r="K158" s="400"/>
    </row>
    <row r="159" spans="1:11" ht="30.75" thickBot="1">
      <c r="A159" s="24">
        <v>16</v>
      </c>
      <c r="B159" s="27" t="s">
        <v>581</v>
      </c>
      <c r="C159" s="27">
        <f>титул!B10</f>
        <v>24</v>
      </c>
      <c r="D159" s="88" t="s">
        <v>582</v>
      </c>
      <c r="E159" s="107">
        <v>5</v>
      </c>
      <c r="F159" s="125">
        <v>1</v>
      </c>
      <c r="G159" s="125">
        <v>2008</v>
      </c>
      <c r="H159" s="97">
        <f t="shared" si="12"/>
        <v>0</v>
      </c>
      <c r="I159" s="125">
        <v>5</v>
      </c>
      <c r="J159" s="97">
        <f t="shared" si="13"/>
        <v>0</v>
      </c>
      <c r="K159" s="315"/>
    </row>
    <row r="160" spans="1:11" ht="23.25" thickBot="1">
      <c r="A160" s="25"/>
      <c r="B160" s="29"/>
      <c r="C160" s="28"/>
      <c r="D160" s="90" t="s">
        <v>583</v>
      </c>
      <c r="E160" s="109">
        <v>2</v>
      </c>
      <c r="F160" s="125">
        <v>1</v>
      </c>
      <c r="G160" s="125">
        <v>2003</v>
      </c>
      <c r="H160" s="97">
        <f t="shared" si="12"/>
        <v>0</v>
      </c>
      <c r="I160" s="125">
        <v>0</v>
      </c>
      <c r="J160" s="97">
        <f t="shared" si="13"/>
        <v>0</v>
      </c>
      <c r="K160" s="315"/>
    </row>
    <row r="161" spans="1:11" ht="15.75" thickBot="1">
      <c r="A161" s="25"/>
      <c r="B161" s="29"/>
      <c r="C161" s="28"/>
      <c r="D161" s="90" t="s">
        <v>584</v>
      </c>
      <c r="E161" s="109">
        <v>1</v>
      </c>
      <c r="F161" s="125">
        <v>1</v>
      </c>
      <c r="G161" s="125">
        <v>1999</v>
      </c>
      <c r="H161" s="97">
        <f t="shared" si="12"/>
        <v>0</v>
      </c>
      <c r="I161" s="125">
        <v>1</v>
      </c>
      <c r="J161" s="97">
        <f t="shared" si="13"/>
        <v>0</v>
      </c>
      <c r="K161" s="315"/>
    </row>
    <row r="162" spans="1:11" ht="23.25" thickBot="1">
      <c r="A162" s="25"/>
      <c r="B162" s="29"/>
      <c r="C162" s="28"/>
      <c r="D162" s="353" t="s">
        <v>585</v>
      </c>
      <c r="E162" s="340">
        <v>15</v>
      </c>
      <c r="F162" s="351">
        <v>1</v>
      </c>
      <c r="G162" s="351">
        <v>2017</v>
      </c>
      <c r="H162" s="97">
        <f t="shared" si="12"/>
        <v>15</v>
      </c>
      <c r="I162" s="351">
        <v>15</v>
      </c>
      <c r="J162" s="97">
        <f t="shared" si="13"/>
        <v>15</v>
      </c>
      <c r="K162" s="315"/>
    </row>
    <row r="163" spans="1:11" ht="15.75" thickBot="1">
      <c r="A163" s="25"/>
      <c r="B163" s="29"/>
      <c r="C163" s="28"/>
      <c r="D163" s="90" t="s">
        <v>586</v>
      </c>
      <c r="E163" s="109">
        <v>2</v>
      </c>
      <c r="F163" s="125">
        <v>1</v>
      </c>
      <c r="G163" s="125">
        <v>2007</v>
      </c>
      <c r="H163" s="97">
        <f t="shared" si="12"/>
        <v>0</v>
      </c>
      <c r="I163" s="125">
        <v>2</v>
      </c>
      <c r="J163" s="97">
        <f t="shared" si="13"/>
        <v>0</v>
      </c>
      <c r="K163" s="315"/>
    </row>
    <row r="164" spans="1:11" ht="15.75" thickBot="1">
      <c r="A164" s="25"/>
      <c r="B164" s="29"/>
      <c r="C164" s="28"/>
      <c r="D164" s="90" t="s">
        <v>587</v>
      </c>
      <c r="E164" s="109">
        <v>1</v>
      </c>
      <c r="F164" s="125">
        <v>1</v>
      </c>
      <c r="G164" s="125">
        <v>2008</v>
      </c>
      <c r="H164" s="97">
        <f t="shared" si="12"/>
        <v>0</v>
      </c>
      <c r="I164" s="125">
        <v>1</v>
      </c>
      <c r="J164" s="97">
        <f t="shared" si="13"/>
        <v>0</v>
      </c>
      <c r="K164" s="315"/>
    </row>
    <row r="165" spans="1:11" ht="23.25" thickBot="1">
      <c r="A165" s="25"/>
      <c r="B165" s="29"/>
      <c r="C165" s="28"/>
      <c r="D165" s="90" t="s">
        <v>588</v>
      </c>
      <c r="E165" s="109">
        <v>2</v>
      </c>
      <c r="F165" s="125">
        <v>1</v>
      </c>
      <c r="G165" s="125">
        <v>2001</v>
      </c>
      <c r="H165" s="97">
        <f t="shared" si="12"/>
        <v>0</v>
      </c>
      <c r="I165" s="125">
        <v>2</v>
      </c>
      <c r="J165" s="97">
        <f t="shared" si="13"/>
        <v>0</v>
      </c>
      <c r="K165" s="315"/>
    </row>
    <row r="166" spans="1:11" ht="23.25" thickBot="1">
      <c r="A166" s="25"/>
      <c r="B166" s="29"/>
      <c r="C166" s="28"/>
      <c r="D166" s="90" t="s">
        <v>589</v>
      </c>
      <c r="E166" s="109">
        <v>6</v>
      </c>
      <c r="F166" s="125">
        <v>1</v>
      </c>
      <c r="G166" s="125">
        <v>2009</v>
      </c>
      <c r="H166" s="97">
        <f t="shared" si="12"/>
        <v>0</v>
      </c>
      <c r="I166" s="125">
        <v>6</v>
      </c>
      <c r="J166" s="97">
        <f t="shared" si="13"/>
        <v>0</v>
      </c>
      <c r="K166" s="315"/>
    </row>
    <row r="167" spans="1:11" ht="15.75" thickBot="1">
      <c r="A167" s="25">
        <v>17</v>
      </c>
      <c r="B167" s="29" t="s">
        <v>623</v>
      </c>
      <c r="C167" s="28">
        <f>титул!B10</f>
        <v>24</v>
      </c>
      <c r="D167" s="245" t="s">
        <v>624</v>
      </c>
      <c r="E167" s="249">
        <v>1</v>
      </c>
      <c r="F167" s="359">
        <v>1</v>
      </c>
      <c r="G167" s="360">
        <v>2005</v>
      </c>
      <c r="H167" s="97"/>
      <c r="I167" s="360">
        <v>0</v>
      </c>
      <c r="J167" s="97"/>
      <c r="K167" s="361"/>
    </row>
    <row r="168" spans="1:11" ht="15.75" thickBot="1">
      <c r="A168" s="25"/>
      <c r="B168" s="29"/>
      <c r="C168" s="28"/>
      <c r="D168" s="245" t="s">
        <v>625</v>
      </c>
      <c r="E168" s="249">
        <v>1</v>
      </c>
      <c r="F168" s="359">
        <v>1</v>
      </c>
      <c r="G168" s="360">
        <v>2005</v>
      </c>
      <c r="H168" s="97"/>
      <c r="I168" s="360">
        <v>0</v>
      </c>
      <c r="J168" s="97"/>
      <c r="K168" s="361"/>
    </row>
    <row r="169" spans="1:11" ht="15.75" thickBot="1">
      <c r="A169" s="25"/>
      <c r="B169" s="29"/>
      <c r="C169" s="28"/>
      <c r="D169" s="245" t="s">
        <v>626</v>
      </c>
      <c r="E169" s="249">
        <v>1</v>
      </c>
      <c r="F169" s="359">
        <v>1</v>
      </c>
      <c r="G169" s="360">
        <v>2006</v>
      </c>
      <c r="H169" s="97"/>
      <c r="I169" s="360">
        <v>0</v>
      </c>
      <c r="J169" s="97"/>
      <c r="K169" s="361"/>
    </row>
    <row r="170" spans="1:11" ht="15.75" thickBot="1">
      <c r="A170" s="25"/>
      <c r="B170" s="29"/>
      <c r="C170" s="28"/>
      <c r="D170" s="245" t="s">
        <v>627</v>
      </c>
      <c r="E170" s="249">
        <v>2</v>
      </c>
      <c r="F170" s="359">
        <v>1</v>
      </c>
      <c r="G170" s="360">
        <v>2003</v>
      </c>
      <c r="H170" s="97"/>
      <c r="I170" s="360">
        <v>0</v>
      </c>
      <c r="J170" s="97"/>
      <c r="K170" s="361"/>
    </row>
    <row r="171" spans="1:11" ht="23.25" thickBot="1">
      <c r="A171" s="25"/>
      <c r="B171" s="29"/>
      <c r="C171" s="28"/>
      <c r="D171" s="245" t="s">
        <v>641</v>
      </c>
      <c r="E171" s="249">
        <v>7</v>
      </c>
      <c r="F171" s="359">
        <v>1</v>
      </c>
      <c r="G171" s="360">
        <v>1998</v>
      </c>
      <c r="H171" s="97"/>
      <c r="I171" s="360">
        <v>0</v>
      </c>
      <c r="J171" s="97"/>
      <c r="K171" s="361"/>
    </row>
    <row r="172" spans="1:11" ht="23.25" thickBot="1">
      <c r="A172" s="25"/>
      <c r="B172" s="29"/>
      <c r="C172" s="28"/>
      <c r="D172" s="245" t="s">
        <v>642</v>
      </c>
      <c r="E172" s="249">
        <v>1</v>
      </c>
      <c r="F172" s="359">
        <v>1</v>
      </c>
      <c r="G172" s="360">
        <v>1998</v>
      </c>
      <c r="H172" s="97"/>
      <c r="I172" s="360">
        <v>0</v>
      </c>
      <c r="J172" s="97"/>
      <c r="K172" s="361"/>
    </row>
    <row r="173" spans="1:11" ht="23.25" thickBot="1">
      <c r="A173" s="25"/>
      <c r="B173" s="29"/>
      <c r="C173" s="28"/>
      <c r="D173" s="245" t="s">
        <v>643</v>
      </c>
      <c r="E173" s="249">
        <v>1</v>
      </c>
      <c r="F173" s="359">
        <v>1</v>
      </c>
      <c r="G173" s="360">
        <v>2002</v>
      </c>
      <c r="H173" s="97"/>
      <c r="I173" s="360">
        <v>1</v>
      </c>
      <c r="J173" s="97"/>
      <c r="K173" s="361"/>
    </row>
    <row r="174" spans="1:11" ht="23.25" thickBot="1">
      <c r="A174" s="25"/>
      <c r="B174" s="29"/>
      <c r="C174" s="28"/>
      <c r="D174" s="245" t="s">
        <v>644</v>
      </c>
      <c r="E174" s="249">
        <v>1</v>
      </c>
      <c r="F174" s="359">
        <v>1</v>
      </c>
      <c r="G174" s="360">
        <v>2000</v>
      </c>
      <c r="H174" s="97"/>
      <c r="I174" s="360">
        <v>0</v>
      </c>
      <c r="J174" s="97"/>
      <c r="K174" s="361"/>
    </row>
    <row r="175" spans="1:11" ht="15.75" thickBot="1">
      <c r="A175" s="25"/>
      <c r="B175" s="29"/>
      <c r="C175" s="28"/>
      <c r="D175" s="245" t="s">
        <v>628</v>
      </c>
      <c r="E175" s="249">
        <v>2</v>
      </c>
      <c r="F175" s="359">
        <v>1</v>
      </c>
      <c r="G175" s="360">
        <v>2002</v>
      </c>
      <c r="H175" s="97"/>
      <c r="I175" s="360">
        <v>2</v>
      </c>
      <c r="J175" s="97"/>
      <c r="K175" s="361"/>
    </row>
    <row r="176" spans="1:11" ht="23.25" thickBot="1">
      <c r="A176" s="25"/>
      <c r="B176" s="29"/>
      <c r="C176" s="28"/>
      <c r="D176" s="245" t="s">
        <v>629</v>
      </c>
      <c r="E176" s="249">
        <v>1</v>
      </c>
      <c r="F176" s="359">
        <v>1</v>
      </c>
      <c r="G176" s="360">
        <v>2002</v>
      </c>
      <c r="H176" s="97"/>
      <c r="I176" s="360">
        <v>1</v>
      </c>
      <c r="J176" s="97"/>
      <c r="K176" s="361"/>
    </row>
    <row r="177" spans="1:11" ht="15.75" thickBot="1">
      <c r="A177" s="25"/>
      <c r="B177" s="29"/>
      <c r="C177" s="28"/>
      <c r="D177" s="245" t="s">
        <v>630</v>
      </c>
      <c r="E177" s="249">
        <v>1</v>
      </c>
      <c r="F177" s="359">
        <v>1</v>
      </c>
      <c r="G177" s="360">
        <v>2008</v>
      </c>
      <c r="H177" s="97"/>
      <c r="I177" s="360">
        <v>1</v>
      </c>
      <c r="J177" s="97"/>
      <c r="K177" s="361"/>
    </row>
    <row r="178" spans="1:11" ht="23.25" thickBot="1">
      <c r="A178" s="25"/>
      <c r="B178" s="29"/>
      <c r="C178" s="28"/>
      <c r="D178" s="245" t="s">
        <v>634</v>
      </c>
      <c r="E178" s="249">
        <v>4</v>
      </c>
      <c r="F178" s="359">
        <v>1</v>
      </c>
      <c r="G178" s="360">
        <v>2011</v>
      </c>
      <c r="H178" s="97"/>
      <c r="I178" s="360">
        <v>4</v>
      </c>
      <c r="J178" s="97"/>
      <c r="K178" s="361"/>
    </row>
    <row r="179" spans="1:11" ht="23.25" thickBot="1">
      <c r="A179" s="25"/>
      <c r="B179" s="29"/>
      <c r="C179" s="28"/>
      <c r="D179" s="245" t="s">
        <v>637</v>
      </c>
      <c r="E179" s="249">
        <v>1</v>
      </c>
      <c r="F179" s="359">
        <v>1</v>
      </c>
      <c r="G179" s="360">
        <v>2007</v>
      </c>
      <c r="H179" s="97"/>
      <c r="I179" s="360">
        <v>0</v>
      </c>
      <c r="J179" s="97"/>
      <c r="K179" s="361"/>
    </row>
    <row r="180" spans="1:11" ht="15.75" thickBot="1">
      <c r="A180" s="25"/>
      <c r="B180" s="29"/>
      <c r="C180" s="28"/>
      <c r="D180" s="245" t="s">
        <v>638</v>
      </c>
      <c r="E180" s="249">
        <v>1</v>
      </c>
      <c r="F180" s="359">
        <v>1</v>
      </c>
      <c r="G180" s="360">
        <v>2011</v>
      </c>
      <c r="H180" s="97"/>
      <c r="I180" s="360">
        <v>1</v>
      </c>
      <c r="J180" s="97"/>
      <c r="K180" s="361"/>
    </row>
    <row r="181" spans="1:11" ht="15.75" thickBot="1">
      <c r="A181" s="25"/>
      <c r="B181" s="29"/>
      <c r="C181" s="28"/>
      <c r="D181" s="245" t="s">
        <v>639</v>
      </c>
      <c r="E181" s="249">
        <v>1</v>
      </c>
      <c r="F181" s="359">
        <v>1</v>
      </c>
      <c r="G181" s="360">
        <v>2007</v>
      </c>
      <c r="H181" s="97"/>
      <c r="I181" s="360">
        <v>1</v>
      </c>
      <c r="J181" s="97"/>
      <c r="K181" s="361"/>
    </row>
    <row r="182" spans="1:11" ht="15.75" thickBot="1">
      <c r="A182" s="25"/>
      <c r="B182" s="29"/>
      <c r="C182" s="28"/>
      <c r="D182" s="245" t="s">
        <v>640</v>
      </c>
      <c r="E182" s="249">
        <v>2</v>
      </c>
      <c r="F182" s="359">
        <v>1</v>
      </c>
      <c r="G182" s="360">
        <v>2008</v>
      </c>
      <c r="H182" s="97"/>
      <c r="I182" s="360">
        <v>0</v>
      </c>
      <c r="J182" s="97"/>
      <c r="K182" s="361"/>
    </row>
    <row r="183" spans="1:11" ht="15.75" thickBot="1">
      <c r="A183" s="25"/>
      <c r="B183" s="29"/>
      <c r="C183" s="28"/>
      <c r="D183" s="245" t="s">
        <v>635</v>
      </c>
      <c r="E183" s="249">
        <v>2</v>
      </c>
      <c r="F183" s="359">
        <v>1</v>
      </c>
      <c r="G183" s="360">
        <v>2011</v>
      </c>
      <c r="H183" s="97"/>
      <c r="I183" s="360">
        <v>2</v>
      </c>
      <c r="J183" s="97"/>
      <c r="K183" s="361"/>
    </row>
    <row r="184" spans="1:11" ht="15.75" thickBot="1">
      <c r="A184" s="25"/>
      <c r="B184" s="29"/>
      <c r="C184" s="28"/>
      <c r="D184" s="245" t="s">
        <v>636</v>
      </c>
      <c r="E184" s="249">
        <v>10</v>
      </c>
      <c r="F184" s="359">
        <v>1</v>
      </c>
      <c r="G184" s="360">
        <v>2013</v>
      </c>
      <c r="H184" s="97"/>
      <c r="I184" s="360">
        <v>10</v>
      </c>
      <c r="J184" s="97"/>
      <c r="K184" s="361"/>
    </row>
    <row r="185" spans="1:11" ht="15.75" thickBot="1">
      <c r="A185" s="25"/>
      <c r="B185" s="29"/>
      <c r="C185" s="28"/>
      <c r="D185" s="245" t="s">
        <v>633</v>
      </c>
      <c r="E185" s="249">
        <v>1</v>
      </c>
      <c r="F185" s="359">
        <v>1</v>
      </c>
      <c r="G185" s="360">
        <v>1998</v>
      </c>
      <c r="H185" s="97"/>
      <c r="I185" s="360">
        <v>1</v>
      </c>
      <c r="J185" s="97"/>
      <c r="K185" s="361"/>
    </row>
    <row r="186" spans="1:11" ht="15.75" thickBot="1">
      <c r="A186" s="25"/>
      <c r="B186" s="29"/>
      <c r="C186" s="28"/>
      <c r="D186" s="245" t="s">
        <v>631</v>
      </c>
      <c r="E186" s="249">
        <v>1</v>
      </c>
      <c r="F186" s="359">
        <v>1</v>
      </c>
      <c r="G186" s="360">
        <v>2008</v>
      </c>
      <c r="H186" s="97"/>
      <c r="I186" s="360">
        <v>0</v>
      </c>
      <c r="J186" s="97"/>
      <c r="K186" s="361"/>
    </row>
    <row r="187" spans="1:11" ht="15.75" thickBot="1">
      <c r="A187" s="25"/>
      <c r="B187" s="29"/>
      <c r="C187" s="28"/>
      <c r="D187" s="245" t="s">
        <v>632</v>
      </c>
      <c r="E187" s="249">
        <v>2</v>
      </c>
      <c r="F187" s="359">
        <v>1</v>
      </c>
      <c r="G187" s="360">
        <v>2008</v>
      </c>
      <c r="H187" s="97"/>
      <c r="I187" s="360">
        <v>0</v>
      </c>
      <c r="J187" s="97"/>
      <c r="K187" s="361"/>
    </row>
    <row r="188" spans="1:11" s="303" customFormat="1" ht="18" customHeight="1" thickBot="1">
      <c r="A188" s="295"/>
      <c r="B188" s="296"/>
      <c r="C188" s="297"/>
      <c r="D188" s="298" t="s">
        <v>27</v>
      </c>
      <c r="E188" s="299"/>
      <c r="F188" s="300"/>
      <c r="G188" s="301"/>
      <c r="H188" s="97">
        <f t="shared" si="12"/>
        <v>0</v>
      </c>
      <c r="I188" s="301"/>
      <c r="J188" s="97">
        <f t="shared" si="13"/>
        <v>0</v>
      </c>
      <c r="K188" s="302"/>
    </row>
    <row r="189" spans="1:11" ht="30.75" thickBot="1">
      <c r="A189" s="38">
        <v>18</v>
      </c>
      <c r="B189" s="181" t="s">
        <v>711</v>
      </c>
      <c r="C189" s="23">
        <f>титул!B9+титул!B10</f>
        <v>47</v>
      </c>
      <c r="D189" s="90" t="s">
        <v>184</v>
      </c>
      <c r="E189" s="109">
        <v>1</v>
      </c>
      <c r="F189" s="125">
        <v>1</v>
      </c>
      <c r="G189" s="125">
        <v>2008</v>
      </c>
      <c r="H189" s="125">
        <f t="shared" si="12"/>
        <v>0</v>
      </c>
      <c r="I189" s="125">
        <v>1</v>
      </c>
      <c r="J189" s="125">
        <f t="shared" si="13"/>
        <v>0</v>
      </c>
      <c r="K189" s="256">
        <f>SUM(H189)/C189</f>
        <v>0</v>
      </c>
    </row>
    <row r="190" spans="1:11" ht="23.25" thickBot="1">
      <c r="A190" s="24"/>
      <c r="B190" s="178"/>
      <c r="C190" s="27"/>
      <c r="D190" s="90" t="s">
        <v>448</v>
      </c>
      <c r="E190" s="109">
        <v>6</v>
      </c>
      <c r="F190" s="125">
        <v>0</v>
      </c>
      <c r="G190" s="125">
        <v>2008</v>
      </c>
      <c r="H190" s="125">
        <f t="shared" si="12"/>
        <v>0</v>
      </c>
      <c r="I190" s="125">
        <v>6</v>
      </c>
      <c r="J190" s="125">
        <f t="shared" si="13"/>
        <v>0</v>
      </c>
      <c r="K190" s="256"/>
    </row>
    <row r="191" spans="1:11" ht="23.25" thickBot="1">
      <c r="A191" s="24"/>
      <c r="B191" s="178"/>
      <c r="C191" s="27"/>
      <c r="D191" s="90" t="s">
        <v>449</v>
      </c>
      <c r="E191" s="109">
        <v>2</v>
      </c>
      <c r="F191" s="125">
        <v>1</v>
      </c>
      <c r="G191" s="125">
        <v>2011</v>
      </c>
      <c r="H191" s="125">
        <f t="shared" si="12"/>
        <v>0</v>
      </c>
      <c r="I191" s="125">
        <v>2</v>
      </c>
      <c r="J191" s="125">
        <f t="shared" si="13"/>
        <v>0</v>
      </c>
      <c r="K191" s="256"/>
    </row>
    <row r="192" spans="1:11" ht="23.25" thickBot="1">
      <c r="A192" s="24"/>
      <c r="B192" s="178"/>
      <c r="C192" s="27"/>
      <c r="D192" s="90" t="s">
        <v>470</v>
      </c>
      <c r="E192" s="109">
        <v>5</v>
      </c>
      <c r="F192" s="125">
        <v>1</v>
      </c>
      <c r="G192" s="125">
        <v>2013</v>
      </c>
      <c r="H192" s="125">
        <f t="shared" si="12"/>
        <v>5</v>
      </c>
      <c r="I192" s="125">
        <v>5</v>
      </c>
      <c r="J192" s="125">
        <f t="shared" si="13"/>
        <v>5</v>
      </c>
      <c r="K192" s="256"/>
    </row>
    <row r="193" spans="1:11" ht="23.25" thickBot="1">
      <c r="A193" s="24"/>
      <c r="B193" s="178"/>
      <c r="C193" s="27"/>
      <c r="D193" s="90" t="s">
        <v>762</v>
      </c>
      <c r="E193" s="109">
        <v>5</v>
      </c>
      <c r="F193" s="125">
        <v>1</v>
      </c>
      <c r="G193" s="125">
        <v>2013</v>
      </c>
      <c r="H193" s="125">
        <f t="shared" si="12"/>
        <v>5</v>
      </c>
      <c r="I193" s="125">
        <v>5</v>
      </c>
      <c r="J193" s="125">
        <f t="shared" si="13"/>
        <v>5</v>
      </c>
      <c r="K193" s="256"/>
    </row>
    <row r="194" spans="1:11" ht="23.25" thickBot="1">
      <c r="A194" s="24"/>
      <c r="B194" s="178"/>
      <c r="C194" s="27"/>
      <c r="D194" s="353" t="s">
        <v>579</v>
      </c>
      <c r="E194" s="340">
        <v>10</v>
      </c>
      <c r="F194" s="351">
        <v>1</v>
      </c>
      <c r="G194" s="351">
        <v>2016</v>
      </c>
      <c r="H194" s="125">
        <f t="shared" si="12"/>
        <v>10</v>
      </c>
      <c r="I194" s="351">
        <v>10</v>
      </c>
      <c r="J194" s="125">
        <f t="shared" si="13"/>
        <v>10</v>
      </c>
      <c r="K194" s="256"/>
    </row>
    <row r="195" spans="1:11" ht="23.25" thickBot="1">
      <c r="A195" s="24"/>
      <c r="B195" s="178"/>
      <c r="C195" s="27"/>
      <c r="D195" s="90" t="s">
        <v>763</v>
      </c>
      <c r="E195" s="109">
        <v>1</v>
      </c>
      <c r="F195" s="125">
        <v>1</v>
      </c>
      <c r="G195" s="125">
        <v>2008</v>
      </c>
      <c r="H195" s="125">
        <f t="shared" si="12"/>
        <v>0</v>
      </c>
      <c r="I195" s="125">
        <v>1</v>
      </c>
      <c r="J195" s="125">
        <f t="shared" si="13"/>
        <v>0</v>
      </c>
      <c r="K195" s="256"/>
    </row>
    <row r="196" spans="1:11" ht="23.25" thickBot="1">
      <c r="A196" s="24"/>
      <c r="B196" s="178"/>
      <c r="C196" s="27"/>
      <c r="D196" s="88" t="s">
        <v>764</v>
      </c>
      <c r="E196" s="107">
        <v>2</v>
      </c>
      <c r="F196" s="125">
        <v>1</v>
      </c>
      <c r="G196" s="125">
        <v>1998</v>
      </c>
      <c r="H196" s="125">
        <f t="shared" si="12"/>
        <v>0</v>
      </c>
      <c r="I196" s="125">
        <v>0</v>
      </c>
      <c r="J196" s="125">
        <f t="shared" si="13"/>
        <v>0</v>
      </c>
      <c r="K196" s="256"/>
    </row>
    <row r="197" spans="1:11" ht="34.5" thickBot="1">
      <c r="A197" s="24"/>
      <c r="B197" s="178"/>
      <c r="C197" s="27"/>
      <c r="D197" s="371" t="s">
        <v>765</v>
      </c>
      <c r="E197" s="372">
        <v>15</v>
      </c>
      <c r="F197" s="351">
        <v>1</v>
      </c>
      <c r="G197" s="351">
        <v>2016</v>
      </c>
      <c r="H197" s="125">
        <f t="shared" si="12"/>
        <v>15</v>
      </c>
      <c r="I197" s="351">
        <v>15</v>
      </c>
      <c r="J197" s="125">
        <f t="shared" si="13"/>
        <v>15</v>
      </c>
      <c r="K197" s="256"/>
    </row>
    <row r="198" spans="1:11" ht="23.25" thickBot="1">
      <c r="A198" s="24"/>
      <c r="B198" s="178"/>
      <c r="C198" s="27"/>
      <c r="D198" s="90" t="s">
        <v>766</v>
      </c>
      <c r="E198" s="109">
        <v>3</v>
      </c>
      <c r="F198" s="125">
        <v>1</v>
      </c>
      <c r="G198" s="125">
        <v>2002</v>
      </c>
      <c r="H198" s="125">
        <f t="shared" si="12"/>
        <v>0</v>
      </c>
      <c r="I198" s="125">
        <v>3</v>
      </c>
      <c r="J198" s="125">
        <f t="shared" si="13"/>
        <v>0</v>
      </c>
      <c r="K198" s="256"/>
    </row>
    <row r="199" spans="1:11" ht="15.75" thickBot="1">
      <c r="A199" s="24"/>
      <c r="B199" s="178"/>
      <c r="C199" s="27"/>
      <c r="D199" s="90" t="s">
        <v>767</v>
      </c>
      <c r="E199" s="109">
        <v>1</v>
      </c>
      <c r="F199" s="125">
        <v>1</v>
      </c>
      <c r="G199" s="125">
        <v>1999</v>
      </c>
      <c r="H199" s="125">
        <f t="shared" si="12"/>
        <v>0</v>
      </c>
      <c r="I199" s="125">
        <v>0</v>
      </c>
      <c r="J199" s="125">
        <f t="shared" si="13"/>
        <v>0</v>
      </c>
      <c r="K199" s="256"/>
    </row>
    <row r="200" spans="1:11" ht="23.25" thickBot="1">
      <c r="A200" s="24"/>
      <c r="B200" s="178"/>
      <c r="C200" s="27"/>
      <c r="D200" s="90" t="s">
        <v>768</v>
      </c>
      <c r="E200" s="109">
        <v>2</v>
      </c>
      <c r="F200" s="125">
        <v>1</v>
      </c>
      <c r="G200" s="125">
        <v>2002</v>
      </c>
      <c r="H200" s="125">
        <f t="shared" si="12"/>
        <v>0</v>
      </c>
      <c r="I200" s="125">
        <v>2</v>
      </c>
      <c r="J200" s="125">
        <f t="shared" si="13"/>
        <v>0</v>
      </c>
      <c r="K200" s="256"/>
    </row>
    <row r="201" spans="1:11" ht="23.25" thickBot="1">
      <c r="A201" s="24"/>
      <c r="B201" s="178"/>
      <c r="C201" s="27"/>
      <c r="D201" s="88" t="s">
        <v>769</v>
      </c>
      <c r="E201" s="107">
        <v>3</v>
      </c>
      <c r="F201" s="24">
        <v>1</v>
      </c>
      <c r="G201" s="125">
        <v>2008</v>
      </c>
      <c r="H201" s="125">
        <f t="shared" si="12"/>
        <v>0</v>
      </c>
      <c r="I201" s="125">
        <v>3</v>
      </c>
      <c r="J201" s="125">
        <f t="shared" si="13"/>
        <v>0</v>
      </c>
      <c r="K201" s="256"/>
    </row>
    <row r="202" spans="1:11" ht="23.25" thickBot="1">
      <c r="A202" s="24"/>
      <c r="B202" s="178"/>
      <c r="C202" s="27"/>
      <c r="D202" s="373" t="s">
        <v>770</v>
      </c>
      <c r="E202" s="374">
        <v>15</v>
      </c>
      <c r="F202" s="375">
        <v>1</v>
      </c>
      <c r="G202" s="376">
        <v>2015</v>
      </c>
      <c r="H202" s="125">
        <f t="shared" si="12"/>
        <v>15</v>
      </c>
      <c r="I202" s="351">
        <v>15</v>
      </c>
      <c r="J202" s="125">
        <f t="shared" si="13"/>
        <v>15</v>
      </c>
      <c r="K202" s="256"/>
    </row>
    <row r="203" spans="1:11" ht="23.25" thickBot="1">
      <c r="A203" s="24"/>
      <c r="B203" s="178"/>
      <c r="C203" s="27"/>
      <c r="D203" s="90" t="s">
        <v>450</v>
      </c>
      <c r="E203" s="109">
        <v>2</v>
      </c>
      <c r="F203" s="125">
        <v>1</v>
      </c>
      <c r="G203" s="125">
        <v>2010</v>
      </c>
      <c r="H203" s="125">
        <f t="shared" si="12"/>
        <v>0</v>
      </c>
      <c r="I203" s="125">
        <v>0</v>
      </c>
      <c r="J203" s="125">
        <f t="shared" si="13"/>
        <v>0</v>
      </c>
      <c r="K203" s="256"/>
    </row>
    <row r="204" spans="1:11" ht="30.75" thickBot="1">
      <c r="A204" s="24">
        <v>19</v>
      </c>
      <c r="B204" s="178" t="s">
        <v>712</v>
      </c>
      <c r="C204" s="27">
        <f>титул!B10</f>
        <v>24</v>
      </c>
      <c r="D204" s="90" t="s">
        <v>184</v>
      </c>
      <c r="E204" s="109">
        <v>1</v>
      </c>
      <c r="F204" s="125">
        <v>1</v>
      </c>
      <c r="G204" s="125">
        <v>2008</v>
      </c>
      <c r="H204" s="125">
        <f aca="true" t="shared" si="14" ref="H204:H218">IF(G204&gt;2011,E204,0)</f>
        <v>0</v>
      </c>
      <c r="I204" s="125">
        <v>1</v>
      </c>
      <c r="J204" s="125">
        <f aca="true" t="shared" si="15" ref="J204:J218">IF(G204&gt;2011,I204,0)</f>
        <v>0</v>
      </c>
      <c r="K204" s="256">
        <f>SUM(H204)/C204</f>
        <v>0</v>
      </c>
    </row>
    <row r="205" spans="1:11" ht="23.25" thickBot="1">
      <c r="A205" s="24"/>
      <c r="B205" s="178"/>
      <c r="C205" s="27"/>
      <c r="D205" s="90" t="s">
        <v>448</v>
      </c>
      <c r="E205" s="109">
        <v>6</v>
      </c>
      <c r="F205" s="125">
        <v>0</v>
      </c>
      <c r="G205" s="125">
        <v>2008</v>
      </c>
      <c r="H205" s="125">
        <f t="shared" si="14"/>
        <v>0</v>
      </c>
      <c r="I205" s="125">
        <v>6</v>
      </c>
      <c r="J205" s="125">
        <f t="shared" si="15"/>
        <v>0</v>
      </c>
      <c r="K205" s="356"/>
    </row>
    <row r="206" spans="1:11" ht="23.25" thickBot="1">
      <c r="A206" s="24"/>
      <c r="B206" s="178"/>
      <c r="C206" s="27"/>
      <c r="D206" s="90" t="s">
        <v>449</v>
      </c>
      <c r="E206" s="109">
        <v>2</v>
      </c>
      <c r="F206" s="125">
        <v>1</v>
      </c>
      <c r="G206" s="125">
        <v>2011</v>
      </c>
      <c r="H206" s="125">
        <f t="shared" si="14"/>
        <v>0</v>
      </c>
      <c r="I206" s="125">
        <v>2</v>
      </c>
      <c r="J206" s="125">
        <f t="shared" si="15"/>
        <v>0</v>
      </c>
      <c r="K206" s="356"/>
    </row>
    <row r="207" spans="1:11" ht="23.25" thickBot="1">
      <c r="A207" s="24"/>
      <c r="B207" s="178"/>
      <c r="C207" s="27"/>
      <c r="D207" s="90" t="s">
        <v>470</v>
      </c>
      <c r="E207" s="109">
        <v>5</v>
      </c>
      <c r="F207" s="125">
        <v>1</v>
      </c>
      <c r="G207" s="125">
        <v>2013</v>
      </c>
      <c r="H207" s="125">
        <f t="shared" si="14"/>
        <v>5</v>
      </c>
      <c r="I207" s="125">
        <v>5</v>
      </c>
      <c r="J207" s="125">
        <f t="shared" si="15"/>
        <v>5</v>
      </c>
      <c r="K207" s="356"/>
    </row>
    <row r="208" spans="1:11" ht="23.25" thickBot="1">
      <c r="A208" s="24"/>
      <c r="B208" s="178"/>
      <c r="C208" s="27"/>
      <c r="D208" s="90" t="s">
        <v>762</v>
      </c>
      <c r="E208" s="109">
        <v>5</v>
      </c>
      <c r="F208" s="125">
        <v>1</v>
      </c>
      <c r="G208" s="125">
        <v>2013</v>
      </c>
      <c r="H208" s="125">
        <f t="shared" si="14"/>
        <v>5</v>
      </c>
      <c r="I208" s="125">
        <v>5</v>
      </c>
      <c r="J208" s="125">
        <f t="shared" si="15"/>
        <v>5</v>
      </c>
      <c r="K208" s="356"/>
    </row>
    <row r="209" spans="1:11" ht="23.25" thickBot="1">
      <c r="A209" s="24"/>
      <c r="B209" s="178"/>
      <c r="C209" s="27"/>
      <c r="D209" s="353" t="s">
        <v>579</v>
      </c>
      <c r="E209" s="340">
        <v>10</v>
      </c>
      <c r="F209" s="351">
        <v>1</v>
      </c>
      <c r="G209" s="351">
        <v>2016</v>
      </c>
      <c r="H209" s="125">
        <f t="shared" si="14"/>
        <v>10</v>
      </c>
      <c r="I209" s="351">
        <v>10</v>
      </c>
      <c r="J209" s="125">
        <f t="shared" si="15"/>
        <v>10</v>
      </c>
      <c r="K209" s="356"/>
    </row>
    <row r="210" spans="1:11" ht="23.25" thickBot="1">
      <c r="A210" s="24"/>
      <c r="B210" s="178"/>
      <c r="C210" s="27"/>
      <c r="D210" s="90" t="s">
        <v>763</v>
      </c>
      <c r="E210" s="109">
        <v>1</v>
      </c>
      <c r="F210" s="125">
        <v>1</v>
      </c>
      <c r="G210" s="125">
        <v>2008</v>
      </c>
      <c r="H210" s="125">
        <f t="shared" si="14"/>
        <v>0</v>
      </c>
      <c r="I210" s="125">
        <v>1</v>
      </c>
      <c r="J210" s="125">
        <f t="shared" si="15"/>
        <v>0</v>
      </c>
      <c r="K210" s="356"/>
    </row>
    <row r="211" spans="1:11" ht="23.25" thickBot="1">
      <c r="A211" s="24"/>
      <c r="B211" s="178"/>
      <c r="C211" s="27"/>
      <c r="D211" s="88" t="s">
        <v>764</v>
      </c>
      <c r="E211" s="107">
        <v>2</v>
      </c>
      <c r="F211" s="125">
        <v>1</v>
      </c>
      <c r="G211" s="125">
        <v>1998</v>
      </c>
      <c r="H211" s="125">
        <f t="shared" si="14"/>
        <v>0</v>
      </c>
      <c r="I211" s="125">
        <v>0</v>
      </c>
      <c r="J211" s="125">
        <f t="shared" si="15"/>
        <v>0</v>
      </c>
      <c r="K211" s="356"/>
    </row>
    <row r="212" spans="1:11" ht="34.5" thickBot="1">
      <c r="A212" s="24"/>
      <c r="B212" s="178"/>
      <c r="C212" s="27"/>
      <c r="D212" s="371" t="s">
        <v>765</v>
      </c>
      <c r="E212" s="372">
        <v>15</v>
      </c>
      <c r="F212" s="351">
        <v>1</v>
      </c>
      <c r="G212" s="351">
        <v>2016</v>
      </c>
      <c r="H212" s="125">
        <f t="shared" si="14"/>
        <v>15</v>
      </c>
      <c r="I212" s="351">
        <v>15</v>
      </c>
      <c r="J212" s="125">
        <f t="shared" si="15"/>
        <v>15</v>
      </c>
      <c r="K212" s="356"/>
    </row>
    <row r="213" spans="1:11" ht="23.25" thickBot="1">
      <c r="A213" s="24"/>
      <c r="B213" s="178"/>
      <c r="C213" s="27"/>
      <c r="D213" s="90" t="s">
        <v>766</v>
      </c>
      <c r="E213" s="109">
        <v>3</v>
      </c>
      <c r="F213" s="125">
        <v>1</v>
      </c>
      <c r="G213" s="125">
        <v>2002</v>
      </c>
      <c r="H213" s="125">
        <f t="shared" si="14"/>
        <v>0</v>
      </c>
      <c r="I213" s="125">
        <v>3</v>
      </c>
      <c r="J213" s="125">
        <f t="shared" si="15"/>
        <v>0</v>
      </c>
      <c r="K213" s="356"/>
    </row>
    <row r="214" spans="1:11" ht="15.75" thickBot="1">
      <c r="A214" s="24"/>
      <c r="B214" s="178"/>
      <c r="C214" s="27"/>
      <c r="D214" s="90" t="s">
        <v>767</v>
      </c>
      <c r="E214" s="109">
        <v>1</v>
      </c>
      <c r="F214" s="125">
        <v>1</v>
      </c>
      <c r="G214" s="125">
        <v>1999</v>
      </c>
      <c r="H214" s="125">
        <f t="shared" si="14"/>
        <v>0</v>
      </c>
      <c r="I214" s="125">
        <v>0</v>
      </c>
      <c r="J214" s="125">
        <f t="shared" si="15"/>
        <v>0</v>
      </c>
      <c r="K214" s="356"/>
    </row>
    <row r="215" spans="1:11" ht="23.25" thickBot="1">
      <c r="A215" s="24"/>
      <c r="B215" s="178"/>
      <c r="C215" s="27"/>
      <c r="D215" s="90" t="s">
        <v>768</v>
      </c>
      <c r="E215" s="109">
        <v>2</v>
      </c>
      <c r="F215" s="125">
        <v>1</v>
      </c>
      <c r="G215" s="125">
        <v>2002</v>
      </c>
      <c r="H215" s="125">
        <f t="shared" si="14"/>
        <v>0</v>
      </c>
      <c r="I215" s="125">
        <v>2</v>
      </c>
      <c r="J215" s="125">
        <f t="shared" si="15"/>
        <v>0</v>
      </c>
      <c r="K215" s="356"/>
    </row>
    <row r="216" spans="1:11" ht="23.25" thickBot="1">
      <c r="A216" s="24"/>
      <c r="B216" s="178"/>
      <c r="C216" s="27"/>
      <c r="D216" s="88" t="s">
        <v>769</v>
      </c>
      <c r="E216" s="107">
        <v>3</v>
      </c>
      <c r="F216" s="24">
        <v>1</v>
      </c>
      <c r="G216" s="125">
        <v>2008</v>
      </c>
      <c r="H216" s="125">
        <f t="shared" si="14"/>
        <v>0</v>
      </c>
      <c r="I216" s="125">
        <v>3</v>
      </c>
      <c r="J216" s="125">
        <f t="shared" si="15"/>
        <v>0</v>
      </c>
      <c r="K216" s="356"/>
    </row>
    <row r="217" spans="1:11" ht="23.25" thickBot="1">
      <c r="A217" s="24"/>
      <c r="B217" s="178"/>
      <c r="C217" s="27"/>
      <c r="D217" s="373" t="s">
        <v>770</v>
      </c>
      <c r="E217" s="374">
        <v>15</v>
      </c>
      <c r="F217" s="375">
        <v>1</v>
      </c>
      <c r="G217" s="376">
        <v>2015</v>
      </c>
      <c r="H217" s="125">
        <f t="shared" si="14"/>
        <v>15</v>
      </c>
      <c r="I217" s="351">
        <v>15</v>
      </c>
      <c r="J217" s="125">
        <f t="shared" si="15"/>
        <v>15</v>
      </c>
      <c r="K217" s="356"/>
    </row>
    <row r="218" spans="1:11" ht="23.25" thickBot="1">
      <c r="A218" s="24"/>
      <c r="B218" s="178"/>
      <c r="C218" s="27"/>
      <c r="D218" s="90" t="s">
        <v>450</v>
      </c>
      <c r="E218" s="109">
        <v>2</v>
      </c>
      <c r="F218" s="125">
        <v>1</v>
      </c>
      <c r="G218" s="125">
        <v>2010</v>
      </c>
      <c r="H218" s="125">
        <f t="shared" si="14"/>
        <v>0</v>
      </c>
      <c r="I218" s="125">
        <v>0</v>
      </c>
      <c r="J218" s="125">
        <f t="shared" si="15"/>
        <v>0</v>
      </c>
      <c r="K218" s="356"/>
    </row>
    <row r="219" spans="1:11" ht="28.5" customHeight="1" thickBot="1">
      <c r="A219" s="24">
        <v>20</v>
      </c>
      <c r="B219" s="178" t="s">
        <v>713</v>
      </c>
      <c r="C219" s="27">
        <f>титул!B9+титул!B10</f>
        <v>47</v>
      </c>
      <c r="D219" s="88"/>
      <c r="E219" s="107"/>
      <c r="F219" s="123"/>
      <c r="G219" s="97"/>
      <c r="H219" s="97"/>
      <c r="I219" s="97"/>
      <c r="J219" s="97"/>
      <c r="K219" s="356">
        <f>SUM(H219:H219)/C219</f>
        <v>0</v>
      </c>
    </row>
    <row r="220" spans="1:11" ht="21.75" customHeight="1" thickBot="1">
      <c r="A220" s="397">
        <v>21</v>
      </c>
      <c r="B220" s="406" t="s">
        <v>709</v>
      </c>
      <c r="C220" s="265">
        <f>титул!B10</f>
        <v>24</v>
      </c>
      <c r="D220" s="88" t="s">
        <v>315</v>
      </c>
      <c r="E220" s="107">
        <v>3</v>
      </c>
      <c r="F220" s="123">
        <v>0</v>
      </c>
      <c r="G220" s="97">
        <v>2009</v>
      </c>
      <c r="H220" s="97">
        <f t="shared" si="12"/>
        <v>0</v>
      </c>
      <c r="I220" s="97">
        <v>3</v>
      </c>
      <c r="J220" s="97">
        <f t="shared" si="13"/>
        <v>0</v>
      </c>
      <c r="K220" s="399">
        <f>SUM(H220:H222)/C220</f>
        <v>0</v>
      </c>
    </row>
    <row r="221" spans="1:11" ht="23.25" thickBot="1">
      <c r="A221" s="398"/>
      <c r="B221" s="407"/>
      <c r="C221" s="267"/>
      <c r="D221" s="90" t="s">
        <v>379</v>
      </c>
      <c r="E221" s="109">
        <v>3</v>
      </c>
      <c r="F221" s="124">
        <v>0</v>
      </c>
      <c r="G221" s="98">
        <v>2002</v>
      </c>
      <c r="H221" s="97">
        <f t="shared" si="12"/>
        <v>0</v>
      </c>
      <c r="I221" s="98">
        <v>3</v>
      </c>
      <c r="J221" s="97">
        <f t="shared" si="13"/>
        <v>0</v>
      </c>
      <c r="K221" s="400"/>
    </row>
    <row r="222" spans="1:11" ht="34.5" thickBot="1">
      <c r="A222" s="409"/>
      <c r="B222" s="408"/>
      <c r="C222" s="266"/>
      <c r="D222" s="92" t="s">
        <v>380</v>
      </c>
      <c r="E222" s="110">
        <v>1</v>
      </c>
      <c r="F222" s="125">
        <v>1</v>
      </c>
      <c r="G222" s="99">
        <v>2006</v>
      </c>
      <c r="H222" s="97">
        <f t="shared" si="12"/>
        <v>0</v>
      </c>
      <c r="I222" s="99">
        <v>1</v>
      </c>
      <c r="J222" s="97">
        <f t="shared" si="13"/>
        <v>0</v>
      </c>
      <c r="K222" s="401"/>
    </row>
    <row r="223" spans="1:11" ht="30.75" customHeight="1" thickBot="1">
      <c r="A223" s="397">
        <v>22</v>
      </c>
      <c r="B223" s="406" t="s">
        <v>710</v>
      </c>
      <c r="C223" s="265">
        <f>титул!B10</f>
        <v>24</v>
      </c>
      <c r="D223" s="88" t="s">
        <v>315</v>
      </c>
      <c r="E223" s="107">
        <v>3</v>
      </c>
      <c r="F223" s="123">
        <v>0</v>
      </c>
      <c r="G223" s="97">
        <v>2009</v>
      </c>
      <c r="H223" s="97">
        <f>IF(G223&gt;2011,E223,0)</f>
        <v>0</v>
      </c>
      <c r="I223" s="97">
        <v>3</v>
      </c>
      <c r="J223" s="97">
        <f>IF(G223&gt;2011,I223,0)</f>
        <v>0</v>
      </c>
      <c r="K223" s="399">
        <f>SUM(H223:H225)/C223</f>
        <v>0</v>
      </c>
    </row>
    <row r="224" spans="1:11" ht="23.25" thickBot="1">
      <c r="A224" s="398"/>
      <c r="B224" s="407"/>
      <c r="C224" s="267"/>
      <c r="D224" s="90" t="s">
        <v>379</v>
      </c>
      <c r="E224" s="109">
        <v>3</v>
      </c>
      <c r="F224" s="124">
        <v>0</v>
      </c>
      <c r="G224" s="98">
        <v>2002</v>
      </c>
      <c r="H224" s="97">
        <f>IF(G224&gt;2011,E224,0)</f>
        <v>0</v>
      </c>
      <c r="I224" s="98">
        <v>3</v>
      </c>
      <c r="J224" s="97">
        <f>IF(G224&gt;2011,I224,0)</f>
        <v>0</v>
      </c>
      <c r="K224" s="400"/>
    </row>
    <row r="225" spans="1:11" ht="23.25" customHeight="1" thickBot="1">
      <c r="A225" s="25"/>
      <c r="B225" s="85"/>
      <c r="C225" s="267"/>
      <c r="D225" s="92" t="s">
        <v>380</v>
      </c>
      <c r="E225" s="110">
        <v>1</v>
      </c>
      <c r="F225" s="125">
        <v>1</v>
      </c>
      <c r="G225" s="99">
        <v>2006</v>
      </c>
      <c r="H225" s="97">
        <f>IF(G225&gt;2011,E225,0)</f>
        <v>0</v>
      </c>
      <c r="I225" s="99">
        <v>1</v>
      </c>
      <c r="J225" s="97">
        <f>IF(G225&gt;2011,I225,0)</f>
        <v>0</v>
      </c>
      <c r="K225" s="400"/>
    </row>
    <row r="226" spans="1:11" ht="31.5" customHeight="1" thickBot="1">
      <c r="A226" s="24">
        <v>23</v>
      </c>
      <c r="B226" s="178" t="s">
        <v>714</v>
      </c>
      <c r="C226" s="27">
        <f>титул!B9+титул!B10</f>
        <v>47</v>
      </c>
      <c r="D226" s="126"/>
      <c r="E226" s="107"/>
      <c r="F226" s="123"/>
      <c r="G226" s="97"/>
      <c r="H226" s="97"/>
      <c r="I226" s="97"/>
      <c r="J226" s="97"/>
      <c r="K226" s="356">
        <f>SUM(H226:H226)/C226</f>
        <v>0</v>
      </c>
    </row>
    <row r="227" spans="1:11" ht="25.5" customHeight="1" thickBot="1">
      <c r="A227" s="38">
        <v>24</v>
      </c>
      <c r="B227" s="181" t="s">
        <v>715</v>
      </c>
      <c r="C227" s="23">
        <f>титул!B9</f>
        <v>23</v>
      </c>
      <c r="D227" s="245"/>
      <c r="E227" s="249"/>
      <c r="F227" s="359"/>
      <c r="G227" s="360"/>
      <c r="H227" s="97"/>
      <c r="I227" s="360"/>
      <c r="J227" s="97"/>
      <c r="K227" s="256"/>
    </row>
    <row r="228" spans="1:11" ht="22.5" customHeight="1" thickBot="1">
      <c r="A228" s="397">
        <v>25</v>
      </c>
      <c r="B228" s="406" t="s">
        <v>716</v>
      </c>
      <c r="C228" s="27">
        <f>титул!B8+титул!B9</f>
        <v>45</v>
      </c>
      <c r="D228" s="88" t="s">
        <v>769</v>
      </c>
      <c r="E228" s="107">
        <v>3</v>
      </c>
      <c r="F228" s="24">
        <v>1</v>
      </c>
      <c r="G228" s="125">
        <v>2008</v>
      </c>
      <c r="H228" s="125">
        <f>IF(G228&gt;2011,E228,0)</f>
        <v>0</v>
      </c>
      <c r="I228" s="125">
        <v>3</v>
      </c>
      <c r="J228" s="125">
        <f>IF(G228&gt;2011,I228,0)</f>
        <v>0</v>
      </c>
      <c r="K228" s="399">
        <f>SUM(H228:H230)/C228</f>
        <v>0.3333333333333333</v>
      </c>
    </row>
    <row r="229" spans="1:11" ht="23.25" thickBot="1">
      <c r="A229" s="398"/>
      <c r="B229" s="407"/>
      <c r="C229" s="29"/>
      <c r="D229" s="373" t="s">
        <v>770</v>
      </c>
      <c r="E229" s="374">
        <v>15</v>
      </c>
      <c r="F229" s="375">
        <v>1</v>
      </c>
      <c r="G229" s="376">
        <v>2015</v>
      </c>
      <c r="H229" s="125">
        <f>IF(G229&gt;2011,E229,0)</f>
        <v>15</v>
      </c>
      <c r="I229" s="351">
        <v>15</v>
      </c>
      <c r="J229" s="125">
        <f>IF(G229&gt;2011,I229,0)</f>
        <v>15</v>
      </c>
      <c r="K229" s="400"/>
    </row>
    <row r="230" spans="1:11" ht="23.25" thickBot="1">
      <c r="A230" s="409"/>
      <c r="B230" s="408"/>
      <c r="C230" s="30"/>
      <c r="D230" s="92" t="s">
        <v>786</v>
      </c>
      <c r="E230" s="110">
        <v>1</v>
      </c>
      <c r="F230" s="125">
        <v>1</v>
      </c>
      <c r="G230" s="99">
        <v>2006</v>
      </c>
      <c r="H230" s="97"/>
      <c r="I230" s="99">
        <v>0</v>
      </c>
      <c r="J230" s="97"/>
      <c r="K230" s="401"/>
    </row>
    <row r="231" spans="1:11" ht="23.25" thickBot="1">
      <c r="A231" s="25"/>
      <c r="B231" s="85"/>
      <c r="C231" s="29"/>
      <c r="D231" s="88" t="s">
        <v>788</v>
      </c>
      <c r="E231" s="107">
        <v>3</v>
      </c>
      <c r="F231" s="24">
        <v>1</v>
      </c>
      <c r="G231" s="125">
        <v>2008</v>
      </c>
      <c r="H231" s="125">
        <f>IF(G231&gt;2011,E231,0)</f>
        <v>0</v>
      </c>
      <c r="I231" s="125">
        <v>3</v>
      </c>
      <c r="J231" s="125">
        <f>IF(G231&gt;2011,I231,0)</f>
        <v>0</v>
      </c>
      <c r="K231" s="315"/>
    </row>
    <row r="232" spans="1:11" ht="23.25" thickBot="1">
      <c r="A232" s="25"/>
      <c r="B232" s="85"/>
      <c r="C232" s="29"/>
      <c r="D232" s="88" t="s">
        <v>789</v>
      </c>
      <c r="E232" s="107">
        <v>4</v>
      </c>
      <c r="F232" s="24">
        <v>1</v>
      </c>
      <c r="G232" s="125">
        <v>2013</v>
      </c>
      <c r="H232" s="125">
        <f>IF(G232&gt;2011,E232,0)</f>
        <v>4</v>
      </c>
      <c r="I232" s="125">
        <v>4</v>
      </c>
      <c r="J232" s="125">
        <f>IF(G232&gt;2011,I232,0)</f>
        <v>4</v>
      </c>
      <c r="K232" s="315"/>
    </row>
    <row r="233" spans="1:11" ht="23.25" thickBot="1">
      <c r="A233" s="25"/>
      <c r="B233" s="85"/>
      <c r="C233" s="29"/>
      <c r="D233" s="88" t="s">
        <v>790</v>
      </c>
      <c r="E233" s="107">
        <v>2</v>
      </c>
      <c r="F233" s="24">
        <v>1</v>
      </c>
      <c r="G233" s="125">
        <v>2014</v>
      </c>
      <c r="H233" s="125">
        <f>IF(G233&gt;2011,E233,0)</f>
        <v>2</v>
      </c>
      <c r="I233" s="125">
        <v>2</v>
      </c>
      <c r="J233" s="125">
        <f>IF(G233&gt;2011,I233,0)</f>
        <v>2</v>
      </c>
      <c r="K233" s="315"/>
    </row>
    <row r="234" spans="1:11" ht="23.25" thickBot="1">
      <c r="A234" s="25"/>
      <c r="B234" s="85"/>
      <c r="C234" s="29"/>
      <c r="D234" s="88" t="s">
        <v>787</v>
      </c>
      <c r="E234" s="107">
        <v>8</v>
      </c>
      <c r="F234" s="125">
        <v>1</v>
      </c>
      <c r="G234" s="125">
        <v>2005</v>
      </c>
      <c r="H234" s="125">
        <f>IF(G234&gt;2011,E234,0)</f>
        <v>0</v>
      </c>
      <c r="I234" s="125">
        <v>0</v>
      </c>
      <c r="J234" s="125">
        <f>IF(G234&gt;2011,I234,0)</f>
        <v>0</v>
      </c>
      <c r="K234" s="315"/>
    </row>
    <row r="235" spans="1:11" ht="22.5" customHeight="1" thickBot="1">
      <c r="A235" s="397">
        <v>26</v>
      </c>
      <c r="B235" s="406" t="s">
        <v>717</v>
      </c>
      <c r="C235" s="27">
        <f>титул!B9</f>
        <v>23</v>
      </c>
      <c r="D235" s="88" t="s">
        <v>769</v>
      </c>
      <c r="E235" s="107">
        <v>3</v>
      </c>
      <c r="F235" s="24">
        <v>1</v>
      </c>
      <c r="G235" s="125">
        <v>2008</v>
      </c>
      <c r="H235" s="125">
        <f>IF(G235&gt;2011,E235,0)</f>
        <v>0</v>
      </c>
      <c r="I235" s="125">
        <v>3</v>
      </c>
      <c r="J235" s="125">
        <f>IF(G235&gt;2011,I235,0)</f>
        <v>0</v>
      </c>
      <c r="K235" s="399">
        <f>SUM(H235:H237)/C235</f>
        <v>0.6521739130434783</v>
      </c>
    </row>
    <row r="236" spans="1:11" ht="22.5" customHeight="1" thickBot="1">
      <c r="A236" s="398"/>
      <c r="B236" s="407"/>
      <c r="C236" s="29"/>
      <c r="D236" s="92" t="s">
        <v>786</v>
      </c>
      <c r="E236" s="110">
        <v>1</v>
      </c>
      <c r="F236" s="125">
        <v>1</v>
      </c>
      <c r="G236" s="99">
        <v>2006</v>
      </c>
      <c r="H236" s="97"/>
      <c r="I236" s="99">
        <v>0</v>
      </c>
      <c r="J236" s="97"/>
      <c r="K236" s="400"/>
    </row>
    <row r="237" spans="1:11" ht="27" customHeight="1" thickBot="1">
      <c r="A237" s="409"/>
      <c r="B237" s="408"/>
      <c r="C237" s="30"/>
      <c r="D237" s="373" t="s">
        <v>770</v>
      </c>
      <c r="E237" s="374">
        <v>15</v>
      </c>
      <c r="F237" s="375">
        <v>1</v>
      </c>
      <c r="G237" s="376">
        <v>2015</v>
      </c>
      <c r="H237" s="125">
        <f>IF(G237&gt;2011,E237,0)</f>
        <v>15</v>
      </c>
      <c r="I237" s="351">
        <v>15</v>
      </c>
      <c r="J237" s="125">
        <f>IF(G237&gt;2011,I237,0)</f>
        <v>15</v>
      </c>
      <c r="K237" s="401"/>
    </row>
    <row r="238" spans="1:11" ht="23.25" customHeight="1" thickBot="1">
      <c r="A238" s="25"/>
      <c r="B238" s="85"/>
      <c r="C238" s="29"/>
      <c r="D238" s="90" t="s">
        <v>791</v>
      </c>
      <c r="E238" s="109">
        <v>15</v>
      </c>
      <c r="F238" s="125">
        <v>1</v>
      </c>
      <c r="G238" s="125">
        <v>2004</v>
      </c>
      <c r="H238" s="125">
        <f>IF(G238&gt;2011,E238,0)</f>
        <v>0</v>
      </c>
      <c r="I238" s="125">
        <v>0</v>
      </c>
      <c r="J238" s="125">
        <f>IF(G238&gt;2011,I238,0)</f>
        <v>0</v>
      </c>
      <c r="K238" s="304"/>
    </row>
    <row r="239" spans="1:11" ht="21" customHeight="1" thickBot="1">
      <c r="A239" s="25"/>
      <c r="B239" s="85"/>
      <c r="C239" s="29"/>
      <c r="D239" s="88" t="s">
        <v>787</v>
      </c>
      <c r="E239" s="107">
        <v>8</v>
      </c>
      <c r="F239" s="125">
        <v>1</v>
      </c>
      <c r="G239" s="125">
        <v>2005</v>
      </c>
      <c r="H239" s="125">
        <f>IF(G239&gt;2011,E239,0)</f>
        <v>0</v>
      </c>
      <c r="I239" s="125">
        <v>0</v>
      </c>
      <c r="J239" s="125">
        <f>IF(G239&gt;2011,I239,0)</f>
        <v>0</v>
      </c>
      <c r="K239" s="304"/>
    </row>
    <row r="240" spans="1:11" ht="30" customHeight="1" thickBot="1">
      <c r="A240" s="25">
        <v>27</v>
      </c>
      <c r="B240" s="85" t="s">
        <v>718</v>
      </c>
      <c r="C240" s="29">
        <f>титул!B9</f>
        <v>23</v>
      </c>
      <c r="D240" s="88" t="s">
        <v>771</v>
      </c>
      <c r="E240" s="107">
        <v>1</v>
      </c>
      <c r="F240" s="125">
        <v>1</v>
      </c>
      <c r="G240" s="125">
        <v>2005</v>
      </c>
      <c r="H240" s="125">
        <f aca="true" t="shared" si="16" ref="H240:H264">IF(G240&gt;2011,E240,0)</f>
        <v>0</v>
      </c>
      <c r="I240" s="125">
        <v>0</v>
      </c>
      <c r="J240" s="125">
        <f aca="true" t="shared" si="17" ref="J240:J264">IF(G240&gt;2011,I240,0)</f>
        <v>0</v>
      </c>
      <c r="K240" s="304"/>
    </row>
    <row r="241" spans="1:11" ht="22.5" customHeight="1" thickBot="1">
      <c r="A241" s="25"/>
      <c r="B241" s="85"/>
      <c r="C241" s="29"/>
      <c r="D241" s="371" t="s">
        <v>772</v>
      </c>
      <c r="E241" s="372">
        <v>15</v>
      </c>
      <c r="F241" s="351">
        <v>1</v>
      </c>
      <c r="G241" s="351">
        <v>2016</v>
      </c>
      <c r="H241" s="125">
        <f t="shared" si="16"/>
        <v>15</v>
      </c>
      <c r="I241" s="351">
        <v>15</v>
      </c>
      <c r="J241" s="125">
        <f t="shared" si="17"/>
        <v>15</v>
      </c>
      <c r="K241" s="256" t="e">
        <f>SUM(H241)/C241</f>
        <v>#DIV/0!</v>
      </c>
    </row>
    <row r="242" spans="1:11" ht="22.5" customHeight="1" thickBot="1">
      <c r="A242" s="25"/>
      <c r="B242" s="85"/>
      <c r="C242" s="29"/>
      <c r="D242" s="90" t="s">
        <v>773</v>
      </c>
      <c r="E242" s="109">
        <v>1</v>
      </c>
      <c r="F242" s="125">
        <v>1</v>
      </c>
      <c r="G242" s="125">
        <v>2007</v>
      </c>
      <c r="H242" s="125">
        <f t="shared" si="16"/>
        <v>0</v>
      </c>
      <c r="I242" s="125">
        <v>1</v>
      </c>
      <c r="J242" s="125">
        <f t="shared" si="17"/>
        <v>0</v>
      </c>
      <c r="K242" s="256"/>
    </row>
    <row r="243" spans="1:11" ht="22.5" customHeight="1" thickBot="1">
      <c r="A243" s="25"/>
      <c r="B243" s="85"/>
      <c r="C243" s="29"/>
      <c r="D243" s="90" t="s">
        <v>774</v>
      </c>
      <c r="E243" s="109">
        <v>1</v>
      </c>
      <c r="F243" s="125">
        <v>1</v>
      </c>
      <c r="G243" s="125">
        <v>2008</v>
      </c>
      <c r="H243" s="125">
        <f t="shared" si="16"/>
        <v>0</v>
      </c>
      <c r="I243" s="125">
        <v>1</v>
      </c>
      <c r="J243" s="125">
        <f t="shared" si="17"/>
        <v>0</v>
      </c>
      <c r="K243" s="256"/>
    </row>
    <row r="244" spans="1:11" ht="22.5" customHeight="1" thickBot="1">
      <c r="A244" s="25"/>
      <c r="B244" s="85"/>
      <c r="C244" s="29"/>
      <c r="D244" s="90" t="s">
        <v>775</v>
      </c>
      <c r="E244" s="109">
        <v>2</v>
      </c>
      <c r="F244" s="125">
        <v>1</v>
      </c>
      <c r="G244" s="125">
        <v>2002</v>
      </c>
      <c r="H244" s="125">
        <f t="shared" si="16"/>
        <v>0</v>
      </c>
      <c r="I244" s="125">
        <v>0</v>
      </c>
      <c r="J244" s="125">
        <f t="shared" si="17"/>
        <v>0</v>
      </c>
      <c r="K244" s="256"/>
    </row>
    <row r="245" spans="1:11" ht="22.5" customHeight="1" thickBot="1">
      <c r="A245" s="25"/>
      <c r="B245" s="85"/>
      <c r="C245" s="29"/>
      <c r="D245" s="90" t="s">
        <v>776</v>
      </c>
      <c r="E245" s="109">
        <v>1</v>
      </c>
      <c r="F245" s="125">
        <v>1</v>
      </c>
      <c r="G245" s="125">
        <v>2004</v>
      </c>
      <c r="H245" s="125">
        <f t="shared" si="16"/>
        <v>0</v>
      </c>
      <c r="I245" s="125">
        <v>0</v>
      </c>
      <c r="J245" s="125">
        <f t="shared" si="17"/>
        <v>0</v>
      </c>
      <c r="K245" s="256"/>
    </row>
    <row r="246" spans="1:11" ht="22.5" customHeight="1" thickBot="1">
      <c r="A246" s="25"/>
      <c r="B246" s="85"/>
      <c r="C246" s="29"/>
      <c r="D246" s="90" t="s">
        <v>777</v>
      </c>
      <c r="E246" s="109">
        <v>1</v>
      </c>
      <c r="F246" s="125">
        <v>1</v>
      </c>
      <c r="G246" s="125">
        <v>2007</v>
      </c>
      <c r="H246" s="125">
        <f t="shared" si="16"/>
        <v>0</v>
      </c>
      <c r="I246" s="125">
        <v>1</v>
      </c>
      <c r="J246" s="125">
        <f t="shared" si="17"/>
        <v>0</v>
      </c>
      <c r="K246" s="256"/>
    </row>
    <row r="247" spans="1:11" ht="22.5" customHeight="1" thickBot="1">
      <c r="A247" s="25"/>
      <c r="B247" s="85"/>
      <c r="C247" s="29"/>
      <c r="D247" s="90" t="s">
        <v>778</v>
      </c>
      <c r="E247" s="109">
        <v>1</v>
      </c>
      <c r="F247" s="125">
        <v>1</v>
      </c>
      <c r="G247" s="125">
        <v>2008</v>
      </c>
      <c r="H247" s="125">
        <f t="shared" si="16"/>
        <v>0</v>
      </c>
      <c r="I247" s="125">
        <v>0</v>
      </c>
      <c r="J247" s="125">
        <f t="shared" si="17"/>
        <v>0</v>
      </c>
      <c r="K247" s="256"/>
    </row>
    <row r="248" spans="1:11" ht="19.5" customHeight="1" thickBot="1">
      <c r="A248" s="25"/>
      <c r="B248" s="85"/>
      <c r="C248" s="29"/>
      <c r="D248" s="90" t="s">
        <v>779</v>
      </c>
      <c r="E248" s="109">
        <v>1</v>
      </c>
      <c r="F248" s="125">
        <v>1</v>
      </c>
      <c r="G248" s="125">
        <v>2005</v>
      </c>
      <c r="H248" s="125">
        <f t="shared" si="16"/>
        <v>0</v>
      </c>
      <c r="I248" s="125">
        <v>1</v>
      </c>
      <c r="J248" s="125">
        <f t="shared" si="17"/>
        <v>0</v>
      </c>
      <c r="K248" s="256"/>
    </row>
    <row r="249" spans="1:11" ht="22.5" customHeight="1" thickBot="1">
      <c r="A249" s="25"/>
      <c r="B249" s="85"/>
      <c r="C249" s="29"/>
      <c r="D249" s="90" t="s">
        <v>780</v>
      </c>
      <c r="E249" s="109">
        <v>2</v>
      </c>
      <c r="F249" s="125">
        <v>1</v>
      </c>
      <c r="G249" s="125">
        <v>2005</v>
      </c>
      <c r="H249" s="125">
        <f t="shared" si="16"/>
        <v>0</v>
      </c>
      <c r="I249" s="125">
        <v>2</v>
      </c>
      <c r="J249" s="125">
        <f t="shared" si="17"/>
        <v>0</v>
      </c>
      <c r="K249" s="256"/>
    </row>
    <row r="250" spans="1:11" ht="22.5" customHeight="1" thickBot="1">
      <c r="A250" s="25"/>
      <c r="B250" s="85"/>
      <c r="C250" s="29"/>
      <c r="D250" s="90" t="s">
        <v>781</v>
      </c>
      <c r="E250" s="109">
        <v>1</v>
      </c>
      <c r="F250" s="125">
        <v>1</v>
      </c>
      <c r="G250" s="125">
        <v>2000</v>
      </c>
      <c r="H250" s="125">
        <f t="shared" si="16"/>
        <v>0</v>
      </c>
      <c r="I250" s="125">
        <v>0</v>
      </c>
      <c r="J250" s="125">
        <f t="shared" si="17"/>
        <v>0</v>
      </c>
      <c r="K250" s="256"/>
    </row>
    <row r="251" spans="1:11" ht="22.5" customHeight="1" thickBot="1">
      <c r="A251" s="25"/>
      <c r="B251" s="85"/>
      <c r="C251" s="29"/>
      <c r="D251" s="90" t="s">
        <v>782</v>
      </c>
      <c r="E251" s="109">
        <v>1</v>
      </c>
      <c r="F251" s="125">
        <v>1</v>
      </c>
      <c r="G251" s="125">
        <v>2000</v>
      </c>
      <c r="H251" s="125">
        <f t="shared" si="16"/>
        <v>0</v>
      </c>
      <c r="I251" s="125">
        <v>0</v>
      </c>
      <c r="J251" s="125">
        <f t="shared" si="17"/>
        <v>0</v>
      </c>
      <c r="K251" s="256"/>
    </row>
    <row r="252" spans="1:11" ht="30.75" thickBot="1">
      <c r="A252" s="24">
        <v>28</v>
      </c>
      <c r="B252" s="178" t="s">
        <v>719</v>
      </c>
      <c r="C252" s="27">
        <f>титул!B9</f>
        <v>23</v>
      </c>
      <c r="D252" s="88" t="s">
        <v>308</v>
      </c>
      <c r="E252" s="107">
        <v>1</v>
      </c>
      <c r="F252" s="125">
        <v>1</v>
      </c>
      <c r="G252" s="125">
        <v>2002</v>
      </c>
      <c r="H252" s="125">
        <f t="shared" si="16"/>
        <v>0</v>
      </c>
      <c r="I252" s="125">
        <v>1</v>
      </c>
      <c r="J252" s="125">
        <f t="shared" si="17"/>
        <v>0</v>
      </c>
      <c r="K252" s="256">
        <f>SUM(H252)/C252</f>
        <v>0</v>
      </c>
    </row>
    <row r="253" spans="1:11" ht="23.25" thickBot="1">
      <c r="A253" s="25"/>
      <c r="B253" s="85"/>
      <c r="C253" s="29"/>
      <c r="D253" s="90" t="s">
        <v>305</v>
      </c>
      <c r="E253" s="109">
        <v>1</v>
      </c>
      <c r="F253" s="125">
        <v>1</v>
      </c>
      <c r="G253" s="125">
        <v>2002</v>
      </c>
      <c r="H253" s="125">
        <f t="shared" si="16"/>
        <v>0</v>
      </c>
      <c r="I253" s="125">
        <v>1</v>
      </c>
      <c r="J253" s="125">
        <f t="shared" si="17"/>
        <v>0</v>
      </c>
      <c r="K253" s="256"/>
    </row>
    <row r="254" spans="1:11" ht="15.75" thickBot="1">
      <c r="A254" s="25"/>
      <c r="B254" s="85"/>
      <c r="C254" s="29"/>
      <c r="D254" s="90" t="s">
        <v>783</v>
      </c>
      <c r="E254" s="109">
        <v>1</v>
      </c>
      <c r="F254" s="125">
        <v>1</v>
      </c>
      <c r="G254" s="125">
        <v>2000</v>
      </c>
      <c r="H254" s="125">
        <f t="shared" si="16"/>
        <v>0</v>
      </c>
      <c r="I254" s="125">
        <v>0</v>
      </c>
      <c r="J254" s="125">
        <f t="shared" si="17"/>
        <v>0</v>
      </c>
      <c r="K254" s="256"/>
    </row>
    <row r="255" spans="1:11" ht="23.25" thickBot="1">
      <c r="A255" s="25"/>
      <c r="B255" s="85"/>
      <c r="C255" s="29"/>
      <c r="D255" s="90" t="s">
        <v>459</v>
      </c>
      <c r="E255" s="109">
        <v>3</v>
      </c>
      <c r="F255" s="125">
        <v>1</v>
      </c>
      <c r="G255" s="125">
        <v>2005</v>
      </c>
      <c r="H255" s="125">
        <f t="shared" si="16"/>
        <v>0</v>
      </c>
      <c r="I255" s="125">
        <v>3</v>
      </c>
      <c r="J255" s="125">
        <f t="shared" si="17"/>
        <v>0</v>
      </c>
      <c r="K255" s="256"/>
    </row>
    <row r="256" spans="1:11" ht="23.25" thickBot="1">
      <c r="A256" s="25"/>
      <c r="B256" s="85"/>
      <c r="C256" s="29"/>
      <c r="D256" s="90" t="s">
        <v>90</v>
      </c>
      <c r="E256" s="109">
        <v>3</v>
      </c>
      <c r="F256" s="125">
        <v>1</v>
      </c>
      <c r="G256" s="125">
        <v>2009</v>
      </c>
      <c r="H256" s="125">
        <f t="shared" si="16"/>
        <v>0</v>
      </c>
      <c r="I256" s="125">
        <v>3</v>
      </c>
      <c r="J256" s="125">
        <f t="shared" si="17"/>
        <v>0</v>
      </c>
      <c r="K256" s="256"/>
    </row>
    <row r="257" spans="1:11" ht="23.25" thickBot="1">
      <c r="A257" s="25"/>
      <c r="B257" s="85"/>
      <c r="C257" s="29"/>
      <c r="D257" s="353" t="s">
        <v>580</v>
      </c>
      <c r="E257" s="340">
        <v>15</v>
      </c>
      <c r="F257" s="351">
        <v>1</v>
      </c>
      <c r="G257" s="351">
        <v>2017</v>
      </c>
      <c r="H257" s="125">
        <f t="shared" si="16"/>
        <v>15</v>
      </c>
      <c r="I257" s="351">
        <v>15</v>
      </c>
      <c r="J257" s="125">
        <f t="shared" si="17"/>
        <v>15</v>
      </c>
      <c r="K257" s="256"/>
    </row>
    <row r="258" spans="1:11" ht="23.25" thickBot="1">
      <c r="A258" s="25"/>
      <c r="B258" s="85"/>
      <c r="C258" s="29"/>
      <c r="D258" s="90" t="s">
        <v>469</v>
      </c>
      <c r="E258" s="109">
        <v>5</v>
      </c>
      <c r="F258" s="125">
        <v>1</v>
      </c>
      <c r="G258" s="125">
        <v>2014</v>
      </c>
      <c r="H258" s="125">
        <f t="shared" si="16"/>
        <v>5</v>
      </c>
      <c r="I258" s="125">
        <v>5</v>
      </c>
      <c r="J258" s="125">
        <f t="shared" si="17"/>
        <v>5</v>
      </c>
      <c r="K258" s="256"/>
    </row>
    <row r="259" spans="1:11" ht="23.25" thickBot="1">
      <c r="A259" s="25"/>
      <c r="B259" s="85"/>
      <c r="C259" s="29"/>
      <c r="D259" s="90" t="s">
        <v>92</v>
      </c>
      <c r="E259" s="109">
        <v>1</v>
      </c>
      <c r="F259" s="125">
        <v>1</v>
      </c>
      <c r="G259" s="125">
        <v>2001</v>
      </c>
      <c r="H259" s="125">
        <f t="shared" si="16"/>
        <v>0</v>
      </c>
      <c r="I259" s="125">
        <v>0</v>
      </c>
      <c r="J259" s="125">
        <f t="shared" si="17"/>
        <v>0</v>
      </c>
      <c r="K259" s="256"/>
    </row>
    <row r="260" spans="1:11" ht="23.25" thickBot="1">
      <c r="A260" s="25"/>
      <c r="B260" s="85"/>
      <c r="C260" s="29"/>
      <c r="D260" s="90" t="s">
        <v>784</v>
      </c>
      <c r="E260" s="109">
        <v>2</v>
      </c>
      <c r="F260" s="125">
        <v>1</v>
      </c>
      <c r="G260" s="125">
        <v>2009</v>
      </c>
      <c r="H260" s="125">
        <f t="shared" si="16"/>
        <v>0</v>
      </c>
      <c r="I260" s="125">
        <v>2</v>
      </c>
      <c r="J260" s="125">
        <f t="shared" si="17"/>
        <v>0</v>
      </c>
      <c r="K260" s="256"/>
    </row>
    <row r="261" spans="1:11" ht="23.25" thickBot="1">
      <c r="A261" s="25"/>
      <c r="B261" s="85"/>
      <c r="C261" s="29"/>
      <c r="D261" s="90" t="s">
        <v>309</v>
      </c>
      <c r="E261" s="109">
        <v>2</v>
      </c>
      <c r="F261" s="125">
        <v>1</v>
      </c>
      <c r="G261" s="125">
        <v>2008</v>
      </c>
      <c r="H261" s="125">
        <f t="shared" si="16"/>
        <v>0</v>
      </c>
      <c r="I261" s="125">
        <v>2</v>
      </c>
      <c r="J261" s="125">
        <f t="shared" si="17"/>
        <v>0</v>
      </c>
      <c r="K261" s="256"/>
    </row>
    <row r="262" spans="1:11" ht="23.25" thickBot="1">
      <c r="A262" s="25"/>
      <c r="B262" s="85"/>
      <c r="C262" s="29"/>
      <c r="D262" s="90" t="s">
        <v>91</v>
      </c>
      <c r="E262" s="109">
        <v>2</v>
      </c>
      <c r="F262" s="125">
        <v>1</v>
      </c>
      <c r="G262" s="125">
        <v>2009</v>
      </c>
      <c r="H262" s="125">
        <f t="shared" si="16"/>
        <v>0</v>
      </c>
      <c r="I262" s="125">
        <v>2</v>
      </c>
      <c r="J262" s="125">
        <f t="shared" si="17"/>
        <v>0</v>
      </c>
      <c r="K262" s="256"/>
    </row>
    <row r="263" spans="1:11" ht="23.25" thickBot="1">
      <c r="A263" s="25"/>
      <c r="B263" s="85"/>
      <c r="C263" s="29"/>
      <c r="D263" s="90" t="s">
        <v>785</v>
      </c>
      <c r="E263" s="109">
        <v>13</v>
      </c>
      <c r="F263" s="125">
        <v>1</v>
      </c>
      <c r="G263" s="125">
        <v>2009</v>
      </c>
      <c r="H263" s="125">
        <f t="shared" si="16"/>
        <v>0</v>
      </c>
      <c r="I263" s="125">
        <v>13</v>
      </c>
      <c r="J263" s="125">
        <f t="shared" si="17"/>
        <v>0</v>
      </c>
      <c r="K263" s="256"/>
    </row>
    <row r="264" spans="1:11" ht="23.25" thickBot="1">
      <c r="A264" s="25"/>
      <c r="B264" s="85"/>
      <c r="C264" s="29"/>
      <c r="D264" s="90" t="s">
        <v>306</v>
      </c>
      <c r="E264" s="109">
        <v>2</v>
      </c>
      <c r="F264" s="125">
        <v>1</v>
      </c>
      <c r="G264" s="125">
        <v>2007</v>
      </c>
      <c r="H264" s="125">
        <f t="shared" si="16"/>
        <v>0</v>
      </c>
      <c r="I264" s="125">
        <v>2</v>
      </c>
      <c r="J264" s="125">
        <f t="shared" si="17"/>
        <v>0</v>
      </c>
      <c r="K264" s="256"/>
    </row>
    <row r="265" spans="1:11" s="13" customFormat="1" ht="15" customHeight="1" thickBot="1">
      <c r="A265" s="38"/>
      <c r="B265" s="41" t="s">
        <v>190</v>
      </c>
      <c r="C265" s="39">
        <f>SUM(C3:C264)</f>
        <v>736</v>
      </c>
      <c r="D265" s="154"/>
      <c r="E265" s="40">
        <f>SUM(E3:E264)</f>
        <v>1033</v>
      </c>
      <c r="F265" s="40">
        <f>SUM(F3:F264)</f>
        <v>238</v>
      </c>
      <c r="G265" s="40"/>
      <c r="H265" s="40">
        <f>SUM(H3:H264)</f>
        <v>473</v>
      </c>
      <c r="I265" s="40">
        <f>SUM(I3:I264)</f>
        <v>905</v>
      </c>
      <c r="J265" s="40">
        <f>SUM(J3:J264)</f>
        <v>484</v>
      </c>
      <c r="K265" s="256">
        <f>J265/C265</f>
        <v>0.657608695652174</v>
      </c>
    </row>
  </sheetData>
  <sheetProtection/>
  <mergeCells count="32">
    <mergeCell ref="K57:K65"/>
    <mergeCell ref="K66:K79"/>
    <mergeCell ref="K82:K90"/>
    <mergeCell ref="K223:K225"/>
    <mergeCell ref="K120:K129"/>
    <mergeCell ref="K149:K158"/>
    <mergeCell ref="K220:K222"/>
    <mergeCell ref="K130:K148"/>
    <mergeCell ref="B228:B230"/>
    <mergeCell ref="A228:A230"/>
    <mergeCell ref="B235:B237"/>
    <mergeCell ref="A235:A237"/>
    <mergeCell ref="K235:K237"/>
    <mergeCell ref="K228:K230"/>
    <mergeCell ref="K50:K56"/>
    <mergeCell ref="K3:K10"/>
    <mergeCell ref="K11:K17"/>
    <mergeCell ref="K28:K31"/>
    <mergeCell ref="K32:K44"/>
    <mergeCell ref="K45:K49"/>
    <mergeCell ref="B220:B222"/>
    <mergeCell ref="A220:A222"/>
    <mergeCell ref="B223:B224"/>
    <mergeCell ref="A223:A224"/>
    <mergeCell ref="K91:K106"/>
    <mergeCell ref="K107:K119"/>
    <mergeCell ref="B3:B4"/>
    <mergeCell ref="A3:A4"/>
    <mergeCell ref="B57:B58"/>
    <mergeCell ref="A57:A58"/>
    <mergeCell ref="B91:B92"/>
    <mergeCell ref="A91:A92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  <rowBreaks count="5" manualBreakCount="5">
    <brk id="41" max="10" man="1"/>
    <brk id="65" max="255" man="1"/>
    <brk id="106" max="255" man="1"/>
    <brk id="222" max="255" man="1"/>
    <brk id="226" max="10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K184"/>
  <sheetViews>
    <sheetView view="pageBreakPreview" zoomScale="91" zoomScaleSheetLayoutView="91" zoomScalePageLayoutView="0" workbookViewId="0" topLeftCell="A158">
      <selection activeCell="E174" sqref="E174"/>
    </sheetView>
  </sheetViews>
  <sheetFormatPr defaultColWidth="9.00390625" defaultRowHeight="12.75"/>
  <cols>
    <col min="1" max="1" width="4.125" style="13" customWidth="1"/>
    <col min="2" max="2" width="26.75390625" style="13" customWidth="1"/>
    <col min="3" max="3" width="21.75390625" style="13" customWidth="1"/>
    <col min="4" max="4" width="75.875" style="14" customWidth="1"/>
    <col min="5" max="5" width="12.25390625" style="76" customWidth="1"/>
    <col min="6" max="6" width="9.125" style="76" customWidth="1"/>
    <col min="7" max="7" width="12.625" style="76" customWidth="1"/>
    <col min="8" max="9" width="12.75390625" style="76" customWidth="1"/>
    <col min="10" max="11" width="12.625" style="13" customWidth="1"/>
    <col min="12" max="16384" width="9.125" style="13" customWidth="1"/>
  </cols>
  <sheetData>
    <row r="1" ht="9" customHeight="1"/>
    <row r="2" spans="1:5" ht="18" customHeight="1">
      <c r="A2" s="18" t="s">
        <v>36</v>
      </c>
      <c r="B2" s="18"/>
      <c r="C2" s="18"/>
      <c r="D2" s="118"/>
      <c r="E2" s="119"/>
    </row>
    <row r="3" ht="9" customHeight="1" thickBot="1"/>
    <row r="4" spans="1:11" ht="90.75" customHeight="1" thickBot="1">
      <c r="A4" s="130" t="s">
        <v>25</v>
      </c>
      <c r="B4" s="23" t="s">
        <v>37</v>
      </c>
      <c r="C4" s="23" t="s">
        <v>43</v>
      </c>
      <c r="D4" s="131" t="s">
        <v>44</v>
      </c>
      <c r="E4" s="132" t="s">
        <v>45</v>
      </c>
      <c r="F4" s="130" t="s">
        <v>213</v>
      </c>
      <c r="G4" s="23" t="s">
        <v>23</v>
      </c>
      <c r="H4" s="131" t="s">
        <v>214</v>
      </c>
      <c r="I4" s="23" t="s">
        <v>544</v>
      </c>
      <c r="J4" s="23" t="s">
        <v>545</v>
      </c>
      <c r="K4" s="132" t="s">
        <v>546</v>
      </c>
    </row>
    <row r="5" spans="1:11" ht="23.25" thickBot="1">
      <c r="A5" s="157">
        <v>1</v>
      </c>
      <c r="B5" s="133" t="s">
        <v>645</v>
      </c>
      <c r="C5" s="43">
        <f>титул!$B$7</f>
        <v>21</v>
      </c>
      <c r="D5" s="126" t="s">
        <v>277</v>
      </c>
      <c r="E5" s="135">
        <v>8</v>
      </c>
      <c r="F5" s="123">
        <v>1</v>
      </c>
      <c r="G5" s="97">
        <v>2011</v>
      </c>
      <c r="H5" s="97">
        <f>IF(G5&gt;2011,E5,0)</f>
        <v>0</v>
      </c>
      <c r="I5" s="97">
        <v>8</v>
      </c>
      <c r="J5" s="255">
        <f>IF(G5&gt;2011,I5,0)</f>
        <v>0</v>
      </c>
      <c r="K5" s="399">
        <f>SUM(J5:J10)/C5</f>
        <v>1.4285714285714286</v>
      </c>
    </row>
    <row r="6" spans="1:11" ht="23.25" thickBot="1">
      <c r="A6" s="134"/>
      <c r="B6" s="70"/>
      <c r="C6" s="70"/>
      <c r="D6" s="128" t="s">
        <v>278</v>
      </c>
      <c r="E6" s="136">
        <v>10</v>
      </c>
      <c r="F6" s="124">
        <v>1</v>
      </c>
      <c r="G6" s="98">
        <v>2007</v>
      </c>
      <c r="H6" s="97">
        <f aca="true" t="shared" si="0" ref="H6:H61">IF(G6&gt;2011,E6,0)</f>
        <v>0</v>
      </c>
      <c r="I6" s="98">
        <v>10</v>
      </c>
      <c r="J6" s="255">
        <f aca="true" t="shared" si="1" ref="J6:J61">IF(G6&gt;2011,I6,0)</f>
        <v>0</v>
      </c>
      <c r="K6" s="400"/>
    </row>
    <row r="7" spans="1:11" ht="23.25" thickBot="1">
      <c r="A7" s="134"/>
      <c r="B7" s="70"/>
      <c r="C7" s="70"/>
      <c r="D7" s="128" t="s">
        <v>286</v>
      </c>
      <c r="E7" s="109">
        <v>15</v>
      </c>
      <c r="F7" s="124">
        <v>1</v>
      </c>
      <c r="G7" s="98">
        <v>2014</v>
      </c>
      <c r="H7" s="97">
        <f t="shared" si="0"/>
        <v>15</v>
      </c>
      <c r="I7" s="98">
        <v>15</v>
      </c>
      <c r="J7" s="255">
        <f t="shared" si="1"/>
        <v>15</v>
      </c>
      <c r="K7" s="400"/>
    </row>
    <row r="8" spans="1:11" ht="23.25" thickBot="1">
      <c r="A8" s="134"/>
      <c r="B8" s="70"/>
      <c r="C8" s="70"/>
      <c r="D8" s="128" t="s">
        <v>89</v>
      </c>
      <c r="E8" s="109">
        <v>15</v>
      </c>
      <c r="F8" s="124">
        <v>0</v>
      </c>
      <c r="G8" s="98">
        <v>2013</v>
      </c>
      <c r="H8" s="97">
        <f t="shared" si="0"/>
        <v>15</v>
      </c>
      <c r="I8" s="98">
        <v>15</v>
      </c>
      <c r="J8" s="255">
        <f t="shared" si="1"/>
        <v>15</v>
      </c>
      <c r="K8" s="400"/>
    </row>
    <row r="9" spans="1:11" ht="23.25" thickBot="1">
      <c r="A9" s="134"/>
      <c r="B9" s="70"/>
      <c r="C9" s="70"/>
      <c r="D9" s="128" t="s">
        <v>279</v>
      </c>
      <c r="E9" s="109">
        <v>15</v>
      </c>
      <c r="F9" s="124">
        <v>1</v>
      </c>
      <c r="G9" s="98">
        <v>2007</v>
      </c>
      <c r="H9" s="97">
        <f t="shared" si="0"/>
        <v>0</v>
      </c>
      <c r="I9" s="98">
        <v>15</v>
      </c>
      <c r="J9" s="255">
        <f t="shared" si="1"/>
        <v>0</v>
      </c>
      <c r="K9" s="400"/>
    </row>
    <row r="10" spans="1:11" ht="11.25" customHeight="1" thickBot="1">
      <c r="A10" s="134"/>
      <c r="B10" s="70"/>
      <c r="C10" s="70"/>
      <c r="D10" s="128" t="s">
        <v>280</v>
      </c>
      <c r="E10" s="109">
        <v>3</v>
      </c>
      <c r="F10" s="124">
        <v>1</v>
      </c>
      <c r="G10" s="98">
        <v>2002</v>
      </c>
      <c r="H10" s="97">
        <f t="shared" si="0"/>
        <v>0</v>
      </c>
      <c r="I10" s="98">
        <v>0</v>
      </c>
      <c r="J10" s="255">
        <f t="shared" si="1"/>
        <v>0</v>
      </c>
      <c r="K10" s="401"/>
    </row>
    <row r="11" spans="1:11" ht="15" customHeight="1" thickBot="1">
      <c r="A11" s="362">
        <v>2</v>
      </c>
      <c r="B11" s="28" t="s">
        <v>153</v>
      </c>
      <c r="C11" s="120">
        <f>титул!B7</f>
        <v>21</v>
      </c>
      <c r="D11" s="128" t="s">
        <v>456</v>
      </c>
      <c r="E11" s="109">
        <v>1</v>
      </c>
      <c r="F11" s="124">
        <v>1</v>
      </c>
      <c r="G11" s="98">
        <v>2006</v>
      </c>
      <c r="H11" s="97">
        <f t="shared" si="0"/>
        <v>0</v>
      </c>
      <c r="I11" s="98">
        <v>1</v>
      </c>
      <c r="J11" s="255">
        <f t="shared" si="1"/>
        <v>0</v>
      </c>
      <c r="K11" s="399">
        <f>SUM(J11:J29)/C11</f>
        <v>1.380952380952381</v>
      </c>
    </row>
    <row r="12" spans="1:11" ht="11.25" customHeight="1" thickBot="1">
      <c r="A12" s="134"/>
      <c r="B12" s="70"/>
      <c r="C12" s="70"/>
      <c r="D12" s="128" t="s">
        <v>250</v>
      </c>
      <c r="E12" s="109">
        <v>9</v>
      </c>
      <c r="F12" s="124">
        <v>1</v>
      </c>
      <c r="G12" s="98">
        <v>2013</v>
      </c>
      <c r="H12" s="97">
        <f t="shared" si="0"/>
        <v>9</v>
      </c>
      <c r="I12" s="98">
        <v>9</v>
      </c>
      <c r="J12" s="255">
        <f t="shared" si="1"/>
        <v>9</v>
      </c>
      <c r="K12" s="400"/>
    </row>
    <row r="13" spans="1:11" ht="21.75" customHeight="1" thickBot="1">
      <c r="A13" s="134"/>
      <c r="B13" s="70"/>
      <c r="C13" s="70"/>
      <c r="D13" s="128" t="s">
        <v>251</v>
      </c>
      <c r="E13" s="109">
        <v>5</v>
      </c>
      <c r="F13" s="124">
        <v>1</v>
      </c>
      <c r="G13" s="98">
        <v>2013</v>
      </c>
      <c r="H13" s="97">
        <f t="shared" si="0"/>
        <v>5</v>
      </c>
      <c r="I13" s="98">
        <v>5</v>
      </c>
      <c r="J13" s="255">
        <f t="shared" si="1"/>
        <v>5</v>
      </c>
      <c r="K13" s="400"/>
    </row>
    <row r="14" spans="1:11" ht="21.75" customHeight="1" thickBot="1">
      <c r="A14" s="134"/>
      <c r="B14" s="70"/>
      <c r="C14" s="70"/>
      <c r="D14" s="339" t="s">
        <v>557</v>
      </c>
      <c r="E14" s="340">
        <v>15</v>
      </c>
      <c r="F14" s="341">
        <v>1</v>
      </c>
      <c r="G14" s="342">
        <v>2013</v>
      </c>
      <c r="H14" s="97">
        <f t="shared" si="0"/>
        <v>15</v>
      </c>
      <c r="I14" s="342">
        <v>15</v>
      </c>
      <c r="J14" s="255">
        <f t="shared" si="1"/>
        <v>15</v>
      </c>
      <c r="K14" s="400"/>
    </row>
    <row r="15" spans="1:11" ht="11.25" customHeight="1" thickBot="1">
      <c r="A15" s="134"/>
      <c r="B15" s="70"/>
      <c r="C15" s="70"/>
      <c r="D15" s="128" t="s">
        <v>457</v>
      </c>
      <c r="E15" s="109">
        <v>2</v>
      </c>
      <c r="F15" s="124">
        <v>1</v>
      </c>
      <c r="G15" s="98">
        <v>2009</v>
      </c>
      <c r="H15" s="97">
        <f t="shared" si="0"/>
        <v>0</v>
      </c>
      <c r="I15" s="98">
        <v>2</v>
      </c>
      <c r="J15" s="255">
        <f t="shared" si="1"/>
        <v>0</v>
      </c>
      <c r="K15" s="400"/>
    </row>
    <row r="16" spans="1:11" ht="11.25" customHeight="1" thickBot="1">
      <c r="A16" s="134"/>
      <c r="B16" s="70"/>
      <c r="C16" s="70"/>
      <c r="D16" s="128" t="s">
        <v>458</v>
      </c>
      <c r="E16" s="109">
        <v>10</v>
      </c>
      <c r="F16" s="124">
        <v>1</v>
      </c>
      <c r="G16" s="98">
        <v>1992</v>
      </c>
      <c r="H16" s="97">
        <f t="shared" si="0"/>
        <v>0</v>
      </c>
      <c r="I16" s="98">
        <v>10</v>
      </c>
      <c r="J16" s="255">
        <f t="shared" si="1"/>
        <v>0</v>
      </c>
      <c r="K16" s="400"/>
    </row>
    <row r="17" spans="1:11" ht="11.25" customHeight="1" thickBot="1">
      <c r="A17" s="134"/>
      <c r="B17" s="70"/>
      <c r="C17" s="70"/>
      <c r="D17" s="128" t="s">
        <v>224</v>
      </c>
      <c r="E17" s="109">
        <v>5</v>
      </c>
      <c r="F17" s="124">
        <v>1</v>
      </c>
      <c r="G17" s="98">
        <v>2002</v>
      </c>
      <c r="H17" s="97">
        <f t="shared" si="0"/>
        <v>0</v>
      </c>
      <c r="I17" s="98">
        <v>5</v>
      </c>
      <c r="J17" s="255">
        <f t="shared" si="1"/>
        <v>0</v>
      </c>
      <c r="K17" s="400"/>
    </row>
    <row r="18" spans="1:11" ht="11.25" customHeight="1" thickBot="1">
      <c r="A18" s="134"/>
      <c r="B18" s="70"/>
      <c r="C18" s="70"/>
      <c r="D18" s="128" t="s">
        <v>95</v>
      </c>
      <c r="E18" s="109">
        <v>1</v>
      </c>
      <c r="F18" s="124">
        <v>1</v>
      </c>
      <c r="G18" s="98">
        <v>1994</v>
      </c>
      <c r="H18" s="97">
        <f t="shared" si="0"/>
        <v>0</v>
      </c>
      <c r="I18" s="98">
        <v>1</v>
      </c>
      <c r="J18" s="255">
        <f t="shared" si="1"/>
        <v>0</v>
      </c>
      <c r="K18" s="400"/>
    </row>
    <row r="19" spans="1:11" ht="11.25" customHeight="1" thickBot="1">
      <c r="A19" s="134"/>
      <c r="B19" s="70"/>
      <c r="C19" s="70"/>
      <c r="D19" s="128" t="s">
        <v>96</v>
      </c>
      <c r="E19" s="109">
        <v>10</v>
      </c>
      <c r="F19" s="124">
        <v>1</v>
      </c>
      <c r="G19" s="98">
        <v>1992</v>
      </c>
      <c r="H19" s="97">
        <f t="shared" si="0"/>
        <v>0</v>
      </c>
      <c r="I19" s="98">
        <v>10</v>
      </c>
      <c r="J19" s="255">
        <f t="shared" si="1"/>
        <v>0</v>
      </c>
      <c r="K19" s="400"/>
    </row>
    <row r="20" spans="1:11" ht="11.25" customHeight="1" thickBot="1">
      <c r="A20" s="134"/>
      <c r="B20" s="70"/>
      <c r="C20" s="70"/>
      <c r="D20" s="128" t="s">
        <v>97</v>
      </c>
      <c r="E20" s="109">
        <v>15</v>
      </c>
      <c r="F20" s="124">
        <v>1</v>
      </c>
      <c r="G20" s="98">
        <v>1994</v>
      </c>
      <c r="H20" s="97">
        <f t="shared" si="0"/>
        <v>0</v>
      </c>
      <c r="I20" s="98">
        <v>0</v>
      </c>
      <c r="J20" s="255">
        <f t="shared" si="1"/>
        <v>0</v>
      </c>
      <c r="K20" s="400"/>
    </row>
    <row r="21" spans="1:11" ht="23.25" thickBot="1">
      <c r="A21" s="134"/>
      <c r="B21" s="70"/>
      <c r="C21" s="70"/>
      <c r="D21" s="128" t="s">
        <v>98</v>
      </c>
      <c r="E21" s="109">
        <v>2</v>
      </c>
      <c r="F21" s="124">
        <v>1</v>
      </c>
      <c r="G21" s="98">
        <v>2001</v>
      </c>
      <c r="H21" s="97">
        <f t="shared" si="0"/>
        <v>0</v>
      </c>
      <c r="I21" s="98">
        <v>2</v>
      </c>
      <c r="J21" s="255">
        <f t="shared" si="1"/>
        <v>0</v>
      </c>
      <c r="K21" s="400"/>
    </row>
    <row r="22" spans="1:11" ht="11.25" customHeight="1" thickBot="1">
      <c r="A22" s="134"/>
      <c r="B22" s="70"/>
      <c r="C22" s="70"/>
      <c r="D22" s="90" t="s">
        <v>99</v>
      </c>
      <c r="E22" s="109">
        <v>2</v>
      </c>
      <c r="F22" s="124">
        <v>1</v>
      </c>
      <c r="G22" s="98">
        <v>2004</v>
      </c>
      <c r="H22" s="97">
        <f t="shared" si="0"/>
        <v>0</v>
      </c>
      <c r="I22" s="98">
        <v>2</v>
      </c>
      <c r="J22" s="255">
        <f t="shared" si="1"/>
        <v>0</v>
      </c>
      <c r="K22" s="400"/>
    </row>
    <row r="23" spans="1:11" ht="11.25" customHeight="1" thickBot="1">
      <c r="A23" s="25"/>
      <c r="B23" s="28"/>
      <c r="C23" s="28"/>
      <c r="D23" s="90" t="s">
        <v>100</v>
      </c>
      <c r="E23" s="109">
        <v>1</v>
      </c>
      <c r="F23" s="124">
        <v>1</v>
      </c>
      <c r="G23" s="98">
        <v>2007</v>
      </c>
      <c r="H23" s="97">
        <f t="shared" si="0"/>
        <v>0</v>
      </c>
      <c r="I23" s="98">
        <v>1</v>
      </c>
      <c r="J23" s="255">
        <f t="shared" si="1"/>
        <v>0</v>
      </c>
      <c r="K23" s="400"/>
    </row>
    <row r="24" spans="1:11" ht="11.25" customHeight="1" thickBot="1">
      <c r="A24" s="25"/>
      <c r="B24" s="28"/>
      <c r="C24" s="28"/>
      <c r="D24" s="90" t="s">
        <v>101</v>
      </c>
      <c r="E24" s="109">
        <v>2</v>
      </c>
      <c r="F24" s="124">
        <v>1</v>
      </c>
      <c r="G24" s="98">
        <v>2006</v>
      </c>
      <c r="H24" s="97">
        <f t="shared" si="0"/>
        <v>0</v>
      </c>
      <c r="I24" s="98">
        <v>2</v>
      </c>
      <c r="J24" s="255">
        <f t="shared" si="1"/>
        <v>0</v>
      </c>
      <c r="K24" s="400"/>
    </row>
    <row r="25" spans="1:11" ht="11.25" customHeight="1" thickBot="1">
      <c r="A25" s="25"/>
      <c r="B25" s="28"/>
      <c r="C25" s="28"/>
      <c r="D25" s="90" t="s">
        <v>498</v>
      </c>
      <c r="E25" s="109">
        <v>3</v>
      </c>
      <c r="F25" s="124">
        <v>1</v>
      </c>
      <c r="G25" s="98">
        <v>2001</v>
      </c>
      <c r="H25" s="97">
        <f t="shared" si="0"/>
        <v>0</v>
      </c>
      <c r="I25" s="98">
        <v>3</v>
      </c>
      <c r="J25" s="255">
        <f t="shared" si="1"/>
        <v>0</v>
      </c>
      <c r="K25" s="400"/>
    </row>
    <row r="26" spans="1:11" ht="11.25" customHeight="1" thickBot="1">
      <c r="A26" s="25"/>
      <c r="B26" s="28"/>
      <c r="C26" s="28"/>
      <c r="D26" s="90" t="s">
        <v>499</v>
      </c>
      <c r="E26" s="109">
        <v>10</v>
      </c>
      <c r="F26" s="124">
        <v>1</v>
      </c>
      <c r="G26" s="98">
        <v>1993</v>
      </c>
      <c r="H26" s="97">
        <f t="shared" si="0"/>
        <v>0</v>
      </c>
      <c r="I26" s="98">
        <v>10</v>
      </c>
      <c r="J26" s="255">
        <f t="shared" si="1"/>
        <v>0</v>
      </c>
      <c r="K26" s="400"/>
    </row>
    <row r="27" spans="1:11" ht="11.25" customHeight="1" thickBot="1">
      <c r="A27" s="25"/>
      <c r="B27" s="28"/>
      <c r="C27" s="28"/>
      <c r="D27" s="90" t="s">
        <v>500</v>
      </c>
      <c r="E27" s="109">
        <v>10</v>
      </c>
      <c r="F27" s="124">
        <v>1</v>
      </c>
      <c r="G27" s="98">
        <v>1993</v>
      </c>
      <c r="H27" s="97">
        <f t="shared" si="0"/>
        <v>0</v>
      </c>
      <c r="I27" s="98">
        <v>10</v>
      </c>
      <c r="J27" s="255">
        <f t="shared" si="1"/>
        <v>0</v>
      </c>
      <c r="K27" s="400"/>
    </row>
    <row r="28" spans="1:11" ht="23.25" thickBot="1">
      <c r="A28" s="25"/>
      <c r="B28" s="28"/>
      <c r="C28" s="28"/>
      <c r="D28" s="90" t="s">
        <v>547</v>
      </c>
      <c r="E28" s="109">
        <v>10</v>
      </c>
      <c r="F28" s="124">
        <v>1</v>
      </c>
      <c r="G28" s="98">
        <v>1993</v>
      </c>
      <c r="H28" s="97">
        <f t="shared" si="0"/>
        <v>0</v>
      </c>
      <c r="I28" s="98">
        <v>0</v>
      </c>
      <c r="J28" s="255">
        <f t="shared" si="1"/>
        <v>0</v>
      </c>
      <c r="K28" s="400"/>
    </row>
    <row r="29" spans="1:11" ht="11.25" customHeight="1" thickBot="1">
      <c r="A29" s="151"/>
      <c r="B29" s="122"/>
      <c r="C29" s="122"/>
      <c r="D29" s="140" t="s">
        <v>247</v>
      </c>
      <c r="E29" s="110">
        <v>3</v>
      </c>
      <c r="F29" s="125">
        <v>1</v>
      </c>
      <c r="G29" s="99">
        <v>1998</v>
      </c>
      <c r="H29" s="97">
        <f t="shared" si="0"/>
        <v>0</v>
      </c>
      <c r="I29" s="99">
        <v>3</v>
      </c>
      <c r="J29" s="255">
        <f t="shared" si="1"/>
        <v>0</v>
      </c>
      <c r="K29" s="401"/>
    </row>
    <row r="30" spans="1:11" ht="23.25" thickBot="1">
      <c r="A30" s="24">
        <v>3</v>
      </c>
      <c r="B30" s="27" t="s">
        <v>168</v>
      </c>
      <c r="C30" s="27">
        <f>титул!B7</f>
        <v>21</v>
      </c>
      <c r="D30" s="128" t="s">
        <v>248</v>
      </c>
      <c r="E30" s="109">
        <v>10</v>
      </c>
      <c r="F30" s="124">
        <v>1</v>
      </c>
      <c r="G30" s="98">
        <v>1999</v>
      </c>
      <c r="H30" s="97">
        <f t="shared" si="0"/>
        <v>0</v>
      </c>
      <c r="I30" s="98">
        <v>0</v>
      </c>
      <c r="J30" s="255">
        <f t="shared" si="1"/>
        <v>0</v>
      </c>
      <c r="K30" s="399">
        <f>SUM(J30:J38)/C30</f>
        <v>4.0476190476190474</v>
      </c>
    </row>
    <row r="31" spans="1:11" ht="23.25" thickBot="1">
      <c r="A31" s="25"/>
      <c r="B31" s="28"/>
      <c r="C31" s="28"/>
      <c r="D31" s="128" t="s">
        <v>548</v>
      </c>
      <c r="E31" s="109">
        <v>10</v>
      </c>
      <c r="F31" s="124">
        <v>1</v>
      </c>
      <c r="G31" s="98">
        <v>2004</v>
      </c>
      <c r="H31" s="97">
        <f t="shared" si="0"/>
        <v>0</v>
      </c>
      <c r="I31" s="98">
        <v>10</v>
      </c>
      <c r="J31" s="255">
        <f t="shared" si="1"/>
        <v>0</v>
      </c>
      <c r="K31" s="400"/>
    </row>
    <row r="32" spans="1:11" ht="23.25" thickBot="1">
      <c r="A32" s="25"/>
      <c r="B32" s="29"/>
      <c r="C32" s="29"/>
      <c r="D32" s="128" t="s">
        <v>301</v>
      </c>
      <c r="E32" s="109">
        <v>25</v>
      </c>
      <c r="F32" s="124">
        <v>0</v>
      </c>
      <c r="G32" s="98">
        <v>2014</v>
      </c>
      <c r="H32" s="97">
        <f t="shared" si="0"/>
        <v>25</v>
      </c>
      <c r="I32" s="98">
        <v>25</v>
      </c>
      <c r="J32" s="255">
        <f t="shared" si="1"/>
        <v>25</v>
      </c>
      <c r="K32" s="400"/>
    </row>
    <row r="33" spans="1:11" ht="23.25" thickBot="1">
      <c r="A33" s="25"/>
      <c r="B33" s="29"/>
      <c r="C33" s="29"/>
      <c r="D33" s="128" t="s">
        <v>399</v>
      </c>
      <c r="E33" s="109">
        <v>10</v>
      </c>
      <c r="F33" s="124">
        <v>1</v>
      </c>
      <c r="G33" s="98">
        <v>2015</v>
      </c>
      <c r="H33" s="97">
        <f t="shared" si="0"/>
        <v>10</v>
      </c>
      <c r="I33" s="98">
        <v>10</v>
      </c>
      <c r="J33" s="255">
        <f t="shared" si="1"/>
        <v>10</v>
      </c>
      <c r="K33" s="400"/>
    </row>
    <row r="34" spans="1:11" ht="23.25" thickBot="1">
      <c r="A34" s="25"/>
      <c r="B34" s="29"/>
      <c r="C34" s="29"/>
      <c r="D34" s="128" t="s">
        <v>400</v>
      </c>
      <c r="E34" s="109">
        <v>20</v>
      </c>
      <c r="F34" s="124">
        <v>1</v>
      </c>
      <c r="G34" s="98">
        <v>2014</v>
      </c>
      <c r="H34" s="97">
        <f t="shared" si="0"/>
        <v>20</v>
      </c>
      <c r="I34" s="98">
        <v>0</v>
      </c>
      <c r="J34" s="255">
        <f t="shared" si="1"/>
        <v>0</v>
      </c>
      <c r="K34" s="400"/>
    </row>
    <row r="35" spans="1:11" ht="23.25" thickBot="1">
      <c r="A35" s="25"/>
      <c r="B35" s="29"/>
      <c r="C35" s="29"/>
      <c r="D35" s="128" t="s">
        <v>302</v>
      </c>
      <c r="E35" s="109">
        <v>15</v>
      </c>
      <c r="F35" s="124">
        <v>0</v>
      </c>
      <c r="G35" s="98">
        <v>2013</v>
      </c>
      <c r="H35" s="97">
        <f t="shared" si="0"/>
        <v>15</v>
      </c>
      <c r="I35" s="98">
        <v>15</v>
      </c>
      <c r="J35" s="255">
        <f t="shared" si="1"/>
        <v>15</v>
      </c>
      <c r="K35" s="400"/>
    </row>
    <row r="36" spans="1:11" ht="23.25" thickBot="1">
      <c r="A36" s="25"/>
      <c r="B36" s="29"/>
      <c r="C36" s="29"/>
      <c r="D36" s="128" t="s">
        <v>94</v>
      </c>
      <c r="E36" s="109">
        <v>15</v>
      </c>
      <c r="F36" s="124">
        <v>1</v>
      </c>
      <c r="G36" s="98">
        <v>2014</v>
      </c>
      <c r="H36" s="97">
        <f t="shared" si="0"/>
        <v>15</v>
      </c>
      <c r="I36" s="98">
        <v>15</v>
      </c>
      <c r="J36" s="255">
        <f t="shared" si="1"/>
        <v>15</v>
      </c>
      <c r="K36" s="400"/>
    </row>
    <row r="37" spans="1:11" ht="23.25" thickBot="1">
      <c r="A37" s="25"/>
      <c r="B37" s="29"/>
      <c r="C37" s="29"/>
      <c r="D37" s="323" t="s">
        <v>74</v>
      </c>
      <c r="E37" s="322">
        <v>10</v>
      </c>
      <c r="F37" s="322">
        <v>1</v>
      </c>
      <c r="G37" s="322">
        <v>2015</v>
      </c>
      <c r="H37" s="97">
        <f t="shared" si="0"/>
        <v>10</v>
      </c>
      <c r="I37" s="322">
        <v>10</v>
      </c>
      <c r="J37" s="255">
        <f t="shared" si="1"/>
        <v>10</v>
      </c>
      <c r="K37" s="400"/>
    </row>
    <row r="38" spans="1:11" ht="23.25" thickBot="1">
      <c r="A38" s="151"/>
      <c r="B38" s="29"/>
      <c r="C38" s="29"/>
      <c r="D38" s="323" t="s">
        <v>75</v>
      </c>
      <c r="E38" s="321">
        <v>10</v>
      </c>
      <c r="F38" s="321">
        <v>1</v>
      </c>
      <c r="G38" s="321">
        <v>2015</v>
      </c>
      <c r="H38" s="97">
        <f t="shared" si="0"/>
        <v>10</v>
      </c>
      <c r="I38" s="321">
        <v>10</v>
      </c>
      <c r="J38" s="255">
        <f t="shared" si="1"/>
        <v>10</v>
      </c>
      <c r="K38" s="400"/>
    </row>
    <row r="39" spans="1:11" ht="45.75" thickBot="1">
      <c r="A39" s="24">
        <v>4</v>
      </c>
      <c r="B39" s="27" t="s">
        <v>646</v>
      </c>
      <c r="C39" s="43">
        <f>титул!B7</f>
        <v>21</v>
      </c>
      <c r="D39" s="126" t="s">
        <v>353</v>
      </c>
      <c r="E39" s="107">
        <v>1</v>
      </c>
      <c r="F39" s="123">
        <v>1</v>
      </c>
      <c r="G39" s="97">
        <v>2005</v>
      </c>
      <c r="H39" s="97">
        <f t="shared" si="0"/>
        <v>0</v>
      </c>
      <c r="I39" s="97">
        <v>1</v>
      </c>
      <c r="J39" s="255">
        <f t="shared" si="1"/>
        <v>0</v>
      </c>
      <c r="K39" s="315"/>
    </row>
    <row r="40" spans="1:11" ht="15.75" thickBot="1">
      <c r="A40" s="134"/>
      <c r="B40" s="29"/>
      <c r="C40" s="70"/>
      <c r="D40" s="128" t="s">
        <v>354</v>
      </c>
      <c r="E40" s="109">
        <v>1</v>
      </c>
      <c r="F40" s="124">
        <v>0</v>
      </c>
      <c r="G40" s="98">
        <v>2002</v>
      </c>
      <c r="H40" s="97">
        <f t="shared" si="0"/>
        <v>0</v>
      </c>
      <c r="I40" s="98">
        <v>1</v>
      </c>
      <c r="J40" s="255">
        <f t="shared" si="1"/>
        <v>0</v>
      </c>
      <c r="K40" s="315"/>
    </row>
    <row r="41" spans="1:11" ht="23.25" thickBot="1">
      <c r="A41" s="134"/>
      <c r="B41" s="28"/>
      <c r="C41" s="70"/>
      <c r="D41" s="317" t="s">
        <v>64</v>
      </c>
      <c r="E41" s="322">
        <v>5</v>
      </c>
      <c r="F41" s="322">
        <v>1</v>
      </c>
      <c r="G41" s="322">
        <v>2014</v>
      </c>
      <c r="H41" s="97">
        <f t="shared" si="0"/>
        <v>5</v>
      </c>
      <c r="I41" s="322">
        <v>5</v>
      </c>
      <c r="J41" s="255">
        <f t="shared" si="1"/>
        <v>5</v>
      </c>
      <c r="K41" s="315"/>
    </row>
    <row r="42" spans="1:11" ht="23.25" thickBot="1">
      <c r="A42" s="134"/>
      <c r="B42" s="70"/>
      <c r="C42" s="70"/>
      <c r="D42" s="128" t="s">
        <v>355</v>
      </c>
      <c r="E42" s="109">
        <v>1</v>
      </c>
      <c r="F42" s="124">
        <v>1</v>
      </c>
      <c r="G42" s="98">
        <v>2008</v>
      </c>
      <c r="H42" s="97">
        <f t="shared" si="0"/>
        <v>0</v>
      </c>
      <c r="I42" s="98">
        <v>1</v>
      </c>
      <c r="J42" s="255">
        <f t="shared" si="1"/>
        <v>0</v>
      </c>
      <c r="K42" s="315"/>
    </row>
    <row r="43" spans="1:11" ht="23.25" thickBot="1">
      <c r="A43" s="134"/>
      <c r="B43" s="70"/>
      <c r="C43" s="70"/>
      <c r="D43" s="128" t="s">
        <v>356</v>
      </c>
      <c r="E43" s="109">
        <v>1</v>
      </c>
      <c r="F43" s="124">
        <v>0</v>
      </c>
      <c r="G43" s="98">
        <v>2008</v>
      </c>
      <c r="H43" s="97">
        <f t="shared" si="0"/>
        <v>0</v>
      </c>
      <c r="I43" s="98">
        <v>1</v>
      </c>
      <c r="J43" s="255">
        <f t="shared" si="1"/>
        <v>0</v>
      </c>
      <c r="K43" s="315"/>
    </row>
    <row r="44" spans="1:11" ht="23.25" thickBot="1">
      <c r="A44" s="134"/>
      <c r="B44" s="70"/>
      <c r="C44" s="70"/>
      <c r="D44" s="90" t="s">
        <v>261</v>
      </c>
      <c r="E44" s="109">
        <v>12</v>
      </c>
      <c r="F44" s="124">
        <v>1</v>
      </c>
      <c r="G44" s="98">
        <v>2013</v>
      </c>
      <c r="H44" s="97">
        <f t="shared" si="0"/>
        <v>12</v>
      </c>
      <c r="I44" s="98">
        <v>12</v>
      </c>
      <c r="J44" s="255">
        <f t="shared" si="1"/>
        <v>12</v>
      </c>
      <c r="K44" s="315"/>
    </row>
    <row r="45" spans="1:11" ht="23.25" thickBot="1">
      <c r="A45" s="134"/>
      <c r="B45" s="70"/>
      <c r="C45" s="70"/>
      <c r="D45" s="128" t="s">
        <v>225</v>
      </c>
      <c r="E45" s="109">
        <v>17</v>
      </c>
      <c r="F45" s="124">
        <v>0</v>
      </c>
      <c r="G45" s="98">
        <v>2014</v>
      </c>
      <c r="H45" s="97">
        <f t="shared" si="0"/>
        <v>17</v>
      </c>
      <c r="I45" s="98">
        <v>17</v>
      </c>
      <c r="J45" s="255">
        <f t="shared" si="1"/>
        <v>17</v>
      </c>
      <c r="K45" s="315"/>
    </row>
    <row r="46" spans="1:11" ht="23.25" thickBot="1">
      <c r="A46" s="134"/>
      <c r="B46" s="70"/>
      <c r="C46" s="70"/>
      <c r="D46" s="323" t="s">
        <v>61</v>
      </c>
      <c r="E46" s="318">
        <v>5</v>
      </c>
      <c r="F46" s="319">
        <v>1</v>
      </c>
      <c r="G46" s="320">
        <v>2015</v>
      </c>
      <c r="H46" s="97">
        <f t="shared" si="0"/>
        <v>5</v>
      </c>
      <c r="I46" s="320">
        <v>5</v>
      </c>
      <c r="J46" s="255">
        <f t="shared" si="1"/>
        <v>5</v>
      </c>
      <c r="K46" s="315"/>
    </row>
    <row r="47" spans="1:11" ht="23.25" thickBot="1">
      <c r="A47" s="134"/>
      <c r="B47" s="70"/>
      <c r="C47" s="70"/>
      <c r="D47" s="323" t="s">
        <v>62</v>
      </c>
      <c r="E47" s="318">
        <v>5</v>
      </c>
      <c r="F47" s="319">
        <v>1</v>
      </c>
      <c r="G47" s="320">
        <v>2014</v>
      </c>
      <c r="H47" s="97">
        <f t="shared" si="0"/>
        <v>5</v>
      </c>
      <c r="I47" s="320">
        <v>5</v>
      </c>
      <c r="J47" s="255">
        <f t="shared" si="1"/>
        <v>5</v>
      </c>
      <c r="K47" s="315"/>
    </row>
    <row r="48" spans="1:11" ht="23.25" thickBot="1">
      <c r="A48" s="134"/>
      <c r="B48" s="70"/>
      <c r="C48" s="70"/>
      <c r="D48" s="323" t="s">
        <v>63</v>
      </c>
      <c r="E48" s="324">
        <v>5</v>
      </c>
      <c r="F48" s="325">
        <v>1</v>
      </c>
      <c r="G48" s="326">
        <v>2016</v>
      </c>
      <c r="H48" s="97">
        <f t="shared" si="0"/>
        <v>5</v>
      </c>
      <c r="I48" s="326">
        <v>5</v>
      </c>
      <c r="J48" s="255">
        <f t="shared" si="1"/>
        <v>5</v>
      </c>
      <c r="K48" s="315"/>
    </row>
    <row r="49" spans="1:11" ht="23.25" thickBot="1">
      <c r="A49" s="134"/>
      <c r="B49" s="70"/>
      <c r="C49" s="70"/>
      <c r="D49" s="128" t="s">
        <v>418</v>
      </c>
      <c r="E49" s="109">
        <v>15</v>
      </c>
      <c r="F49" s="124">
        <v>1</v>
      </c>
      <c r="G49" s="98">
        <v>2014</v>
      </c>
      <c r="H49" s="97">
        <f t="shared" si="0"/>
        <v>15</v>
      </c>
      <c r="I49" s="98">
        <v>15</v>
      </c>
      <c r="J49" s="255">
        <f t="shared" si="1"/>
        <v>15</v>
      </c>
      <c r="K49" s="315"/>
    </row>
    <row r="50" spans="1:11" ht="23.25" thickBot="1">
      <c r="A50" s="134"/>
      <c r="B50" s="70"/>
      <c r="C50" s="70"/>
      <c r="D50" s="128" t="s">
        <v>497</v>
      </c>
      <c r="E50" s="109">
        <v>15</v>
      </c>
      <c r="F50" s="124">
        <v>0</v>
      </c>
      <c r="G50" s="98">
        <v>2009</v>
      </c>
      <c r="H50" s="97">
        <f t="shared" si="0"/>
        <v>0</v>
      </c>
      <c r="I50" s="98">
        <v>15</v>
      </c>
      <c r="J50" s="255">
        <f t="shared" si="1"/>
        <v>0</v>
      </c>
      <c r="K50" s="315"/>
    </row>
    <row r="51" spans="1:11" ht="23.25" thickBot="1">
      <c r="A51" s="134"/>
      <c r="B51" s="70"/>
      <c r="C51" s="70"/>
      <c r="D51" s="128" t="s">
        <v>364</v>
      </c>
      <c r="E51" s="109">
        <v>10</v>
      </c>
      <c r="F51" s="124">
        <v>1</v>
      </c>
      <c r="G51" s="98">
        <v>1989</v>
      </c>
      <c r="H51" s="97">
        <f t="shared" si="0"/>
        <v>0</v>
      </c>
      <c r="I51" s="98">
        <v>10</v>
      </c>
      <c r="J51" s="255">
        <f t="shared" si="1"/>
        <v>0</v>
      </c>
      <c r="K51" s="315"/>
    </row>
    <row r="52" spans="1:11" ht="23.25" thickBot="1">
      <c r="A52" s="134"/>
      <c r="B52" s="70"/>
      <c r="C52" s="70"/>
      <c r="D52" s="128" t="s">
        <v>365</v>
      </c>
      <c r="E52" s="109">
        <v>10</v>
      </c>
      <c r="F52" s="124">
        <v>1</v>
      </c>
      <c r="G52" s="98">
        <v>1980</v>
      </c>
      <c r="H52" s="97">
        <f t="shared" si="0"/>
        <v>0</v>
      </c>
      <c r="I52" s="98">
        <v>10</v>
      </c>
      <c r="J52" s="255">
        <f t="shared" si="1"/>
        <v>0</v>
      </c>
      <c r="K52" s="315"/>
    </row>
    <row r="53" spans="1:11" ht="15.75" thickBot="1">
      <c r="A53" s="134"/>
      <c r="B53" s="70"/>
      <c r="C53" s="70"/>
      <c r="D53" s="128" t="s">
        <v>366</v>
      </c>
      <c r="E53" s="109">
        <v>9</v>
      </c>
      <c r="F53" s="124">
        <v>1</v>
      </c>
      <c r="G53" s="98">
        <v>2004</v>
      </c>
      <c r="H53" s="97">
        <f t="shared" si="0"/>
        <v>0</v>
      </c>
      <c r="I53" s="98">
        <v>9</v>
      </c>
      <c r="J53" s="255">
        <f t="shared" si="1"/>
        <v>0</v>
      </c>
      <c r="K53" s="315"/>
    </row>
    <row r="54" spans="1:11" ht="15.75" thickBot="1">
      <c r="A54" s="134"/>
      <c r="B54" s="70"/>
      <c r="C54" s="70"/>
      <c r="D54" s="128" t="s">
        <v>367</v>
      </c>
      <c r="E54" s="109">
        <v>1</v>
      </c>
      <c r="F54" s="124">
        <v>1</v>
      </c>
      <c r="G54" s="98">
        <v>2007</v>
      </c>
      <c r="H54" s="97">
        <f t="shared" si="0"/>
        <v>0</v>
      </c>
      <c r="I54" s="98">
        <v>1</v>
      </c>
      <c r="J54" s="255">
        <f t="shared" si="1"/>
        <v>0</v>
      </c>
      <c r="K54" s="315"/>
    </row>
    <row r="55" spans="1:11" ht="15.75" thickBot="1">
      <c r="A55" s="134"/>
      <c r="B55" s="70"/>
      <c r="C55" s="70"/>
      <c r="D55" s="128" t="s">
        <v>368</v>
      </c>
      <c r="E55" s="109">
        <v>10</v>
      </c>
      <c r="F55" s="124">
        <v>1</v>
      </c>
      <c r="G55" s="98">
        <v>1987</v>
      </c>
      <c r="H55" s="97">
        <f t="shared" si="0"/>
        <v>0</v>
      </c>
      <c r="I55" s="98">
        <v>20</v>
      </c>
      <c r="J55" s="255">
        <f t="shared" si="1"/>
        <v>0</v>
      </c>
      <c r="K55" s="315"/>
    </row>
    <row r="56" spans="1:11" ht="15.75" thickBot="1">
      <c r="A56" s="134"/>
      <c r="B56" s="70"/>
      <c r="C56" s="70"/>
      <c r="D56" s="128" t="s">
        <v>369</v>
      </c>
      <c r="E56" s="109">
        <v>10</v>
      </c>
      <c r="F56" s="124">
        <v>1</v>
      </c>
      <c r="G56" s="98">
        <v>1988</v>
      </c>
      <c r="H56" s="97">
        <f t="shared" si="0"/>
        <v>0</v>
      </c>
      <c r="I56" s="98">
        <v>20</v>
      </c>
      <c r="J56" s="255">
        <f t="shared" si="1"/>
        <v>0</v>
      </c>
      <c r="K56" s="315"/>
    </row>
    <row r="57" spans="1:11" ht="15.75" thickBot="1">
      <c r="A57" s="134"/>
      <c r="B57" s="70"/>
      <c r="C57" s="70"/>
      <c r="D57" s="128" t="s">
        <v>370</v>
      </c>
      <c r="E57" s="109">
        <v>9</v>
      </c>
      <c r="F57" s="124">
        <v>1</v>
      </c>
      <c r="G57" s="98">
        <v>2006</v>
      </c>
      <c r="H57" s="97">
        <f t="shared" si="0"/>
        <v>0</v>
      </c>
      <c r="I57" s="98">
        <v>9</v>
      </c>
      <c r="J57" s="255">
        <f t="shared" si="1"/>
        <v>0</v>
      </c>
      <c r="K57" s="315"/>
    </row>
    <row r="58" spans="1:11" ht="15.75" thickBot="1">
      <c r="A58" s="134"/>
      <c r="B58" s="70"/>
      <c r="C58" s="70"/>
      <c r="D58" s="128" t="s">
        <v>371</v>
      </c>
      <c r="E58" s="109">
        <v>10</v>
      </c>
      <c r="F58" s="124">
        <v>1</v>
      </c>
      <c r="G58" s="98">
        <v>1982</v>
      </c>
      <c r="H58" s="97">
        <f t="shared" si="0"/>
        <v>0</v>
      </c>
      <c r="I58" s="98">
        <v>10</v>
      </c>
      <c r="J58" s="255">
        <f t="shared" si="1"/>
        <v>0</v>
      </c>
      <c r="K58" s="315"/>
    </row>
    <row r="59" spans="1:11" ht="15.75" thickBot="1">
      <c r="A59" s="134"/>
      <c r="B59" s="122"/>
      <c r="C59" s="122"/>
      <c r="D59" s="140" t="s">
        <v>372</v>
      </c>
      <c r="E59" s="110">
        <v>9</v>
      </c>
      <c r="F59" s="125">
        <v>1</v>
      </c>
      <c r="G59" s="99">
        <v>1978</v>
      </c>
      <c r="H59" s="97">
        <f t="shared" si="0"/>
        <v>0</v>
      </c>
      <c r="I59" s="99">
        <v>9</v>
      </c>
      <c r="J59" s="255">
        <f t="shared" si="1"/>
        <v>0</v>
      </c>
      <c r="K59" s="315"/>
    </row>
    <row r="60" spans="1:11" ht="36.75" customHeight="1" thickBot="1">
      <c r="A60" s="24">
        <v>5</v>
      </c>
      <c r="B60" s="27" t="s">
        <v>28</v>
      </c>
      <c r="C60" s="27">
        <f>титул!B7</f>
        <v>21</v>
      </c>
      <c r="D60" s="90" t="s">
        <v>102</v>
      </c>
      <c r="E60" s="109">
        <v>12</v>
      </c>
      <c r="F60" s="124">
        <v>0</v>
      </c>
      <c r="G60" s="98">
        <v>2013</v>
      </c>
      <c r="H60" s="97">
        <f t="shared" si="0"/>
        <v>12</v>
      </c>
      <c r="I60" s="98">
        <v>12</v>
      </c>
      <c r="J60" s="255">
        <f t="shared" si="1"/>
        <v>12</v>
      </c>
      <c r="K60" s="399">
        <f>SUM(J60:J75)/C60</f>
        <v>3.5238095238095237</v>
      </c>
    </row>
    <row r="61" spans="1:11" ht="34.5" thickBot="1">
      <c r="A61" s="25"/>
      <c r="B61" s="29"/>
      <c r="C61" s="70"/>
      <c r="D61" s="90" t="s">
        <v>103</v>
      </c>
      <c r="E61" s="109">
        <v>12</v>
      </c>
      <c r="F61" s="124">
        <v>0</v>
      </c>
      <c r="G61" s="98">
        <v>2013</v>
      </c>
      <c r="H61" s="97">
        <f t="shared" si="0"/>
        <v>12</v>
      </c>
      <c r="I61" s="98">
        <v>12</v>
      </c>
      <c r="J61" s="255">
        <f t="shared" si="1"/>
        <v>12</v>
      </c>
      <c r="K61" s="400"/>
    </row>
    <row r="62" spans="1:11" ht="36.75" customHeight="1" thickBot="1">
      <c r="A62" s="134"/>
      <c r="B62" s="70"/>
      <c r="C62" s="70"/>
      <c r="D62" s="316" t="s">
        <v>406</v>
      </c>
      <c r="E62" s="109">
        <v>20</v>
      </c>
      <c r="F62" s="124">
        <v>1</v>
      </c>
      <c r="G62" s="98">
        <v>2014</v>
      </c>
      <c r="H62" s="97">
        <f aca="true" t="shared" si="2" ref="H62:H125">IF(G62&gt;2011,E62,0)</f>
        <v>20</v>
      </c>
      <c r="I62" s="98">
        <v>0</v>
      </c>
      <c r="J62" s="255">
        <f aca="true" t="shared" si="3" ref="J62:J125">IF(G62&gt;2011,I62,0)</f>
        <v>0</v>
      </c>
      <c r="K62" s="400"/>
    </row>
    <row r="63" spans="1:11" ht="38.25" customHeight="1" thickBot="1">
      <c r="A63" s="134"/>
      <c r="B63" s="70"/>
      <c r="C63" s="70"/>
      <c r="D63" s="90" t="s">
        <v>404</v>
      </c>
      <c r="E63" s="109">
        <v>25</v>
      </c>
      <c r="F63" s="124">
        <v>1</v>
      </c>
      <c r="G63" s="98">
        <v>2014</v>
      </c>
      <c r="H63" s="97">
        <f t="shared" si="2"/>
        <v>25</v>
      </c>
      <c r="I63" s="98">
        <v>25</v>
      </c>
      <c r="J63" s="255">
        <f t="shared" si="3"/>
        <v>25</v>
      </c>
      <c r="K63" s="400"/>
    </row>
    <row r="64" spans="1:11" ht="24.75" customHeight="1" thickBot="1">
      <c r="A64" s="134"/>
      <c r="B64" s="70"/>
      <c r="C64" s="70"/>
      <c r="D64" s="90" t="s">
        <v>405</v>
      </c>
      <c r="E64" s="109">
        <v>25</v>
      </c>
      <c r="F64" s="124">
        <v>1</v>
      </c>
      <c r="G64" s="98">
        <v>2014</v>
      </c>
      <c r="H64" s="97">
        <f t="shared" si="2"/>
        <v>25</v>
      </c>
      <c r="I64" s="98">
        <v>25</v>
      </c>
      <c r="J64" s="255">
        <f t="shared" si="3"/>
        <v>25</v>
      </c>
      <c r="K64" s="400"/>
    </row>
    <row r="65" spans="1:11" ht="23.25" thickBot="1">
      <c r="A65" s="134"/>
      <c r="B65" s="70"/>
      <c r="C65" s="70"/>
      <c r="D65" s="128" t="s">
        <v>291</v>
      </c>
      <c r="E65" s="109">
        <v>3</v>
      </c>
      <c r="F65" s="124">
        <v>1</v>
      </c>
      <c r="G65" s="98">
        <v>2003</v>
      </c>
      <c r="H65" s="97">
        <f t="shared" si="2"/>
        <v>0</v>
      </c>
      <c r="I65" s="98">
        <v>3</v>
      </c>
      <c r="J65" s="255">
        <f t="shared" si="3"/>
        <v>0</v>
      </c>
      <c r="K65" s="400"/>
    </row>
    <row r="66" spans="1:11" ht="11.25" customHeight="1" thickBot="1">
      <c r="A66" s="134"/>
      <c r="B66" s="70"/>
      <c r="C66" s="70"/>
      <c r="D66" s="128" t="s">
        <v>253</v>
      </c>
      <c r="E66" s="109">
        <v>5</v>
      </c>
      <c r="F66" s="124">
        <v>1</v>
      </c>
      <c r="G66" s="98">
        <v>2001</v>
      </c>
      <c r="H66" s="97">
        <f t="shared" si="2"/>
        <v>0</v>
      </c>
      <c r="I66" s="98">
        <v>5</v>
      </c>
      <c r="J66" s="255">
        <f t="shared" si="3"/>
        <v>0</v>
      </c>
      <c r="K66" s="400"/>
    </row>
    <row r="67" spans="1:11" ht="23.25" thickBot="1">
      <c r="A67" s="134"/>
      <c r="B67" s="70"/>
      <c r="C67" s="70"/>
      <c r="D67" s="128" t="s">
        <v>252</v>
      </c>
      <c r="E67" s="109">
        <v>1</v>
      </c>
      <c r="F67" s="124">
        <v>1</v>
      </c>
      <c r="G67" s="98">
        <v>2006</v>
      </c>
      <c r="H67" s="97">
        <f t="shared" si="2"/>
        <v>0</v>
      </c>
      <c r="I67" s="98">
        <v>1</v>
      </c>
      <c r="J67" s="255">
        <f t="shared" si="3"/>
        <v>0</v>
      </c>
      <c r="K67" s="400"/>
    </row>
    <row r="68" spans="1:11" ht="11.25" customHeight="1" thickBot="1">
      <c r="A68" s="134"/>
      <c r="B68" s="70"/>
      <c r="C68" s="70"/>
      <c r="D68" s="128" t="s">
        <v>296</v>
      </c>
      <c r="E68" s="109">
        <v>7</v>
      </c>
      <c r="F68" s="124">
        <v>1</v>
      </c>
      <c r="G68" s="98">
        <v>2002</v>
      </c>
      <c r="H68" s="97">
        <f t="shared" si="2"/>
        <v>0</v>
      </c>
      <c r="I68" s="98">
        <v>7</v>
      </c>
      <c r="J68" s="255">
        <f t="shared" si="3"/>
        <v>0</v>
      </c>
      <c r="K68" s="400"/>
    </row>
    <row r="69" spans="1:11" ht="23.25" thickBot="1">
      <c r="A69" s="134"/>
      <c r="B69" s="70"/>
      <c r="C69" s="70"/>
      <c r="D69" s="128" t="s">
        <v>187</v>
      </c>
      <c r="E69" s="109">
        <v>11</v>
      </c>
      <c r="F69" s="124">
        <v>1</v>
      </c>
      <c r="G69" s="98">
        <v>2000</v>
      </c>
      <c r="H69" s="97">
        <f t="shared" si="2"/>
        <v>0</v>
      </c>
      <c r="I69" s="98">
        <v>11</v>
      </c>
      <c r="J69" s="255">
        <f t="shared" si="3"/>
        <v>0</v>
      </c>
      <c r="K69" s="400"/>
    </row>
    <row r="70" spans="1:11" ht="23.25" thickBot="1">
      <c r="A70" s="134"/>
      <c r="B70" s="70"/>
      <c r="C70" s="70"/>
      <c r="D70" s="128" t="s">
        <v>255</v>
      </c>
      <c r="E70" s="109">
        <v>12</v>
      </c>
      <c r="F70" s="124">
        <v>1</v>
      </c>
      <c r="G70" s="98">
        <v>1998</v>
      </c>
      <c r="H70" s="97">
        <f t="shared" si="2"/>
        <v>0</v>
      </c>
      <c r="I70" s="98">
        <v>12</v>
      </c>
      <c r="J70" s="255">
        <f t="shared" si="3"/>
        <v>0</v>
      </c>
      <c r="K70" s="400"/>
    </row>
    <row r="71" spans="1:11" ht="23.25" thickBot="1">
      <c r="A71" s="134"/>
      <c r="B71" s="70"/>
      <c r="C71" s="70"/>
      <c r="D71" s="128" t="s">
        <v>295</v>
      </c>
      <c r="E71" s="109">
        <v>4</v>
      </c>
      <c r="F71" s="124">
        <v>1</v>
      </c>
      <c r="G71" s="98">
        <v>2005</v>
      </c>
      <c r="H71" s="97">
        <f t="shared" si="2"/>
        <v>0</v>
      </c>
      <c r="I71" s="98">
        <v>4</v>
      </c>
      <c r="J71" s="255">
        <f t="shared" si="3"/>
        <v>0</v>
      </c>
      <c r="K71" s="400"/>
    </row>
    <row r="72" spans="1:11" ht="23.25" thickBot="1">
      <c r="A72" s="134"/>
      <c r="B72" s="70"/>
      <c r="C72" s="70"/>
      <c r="D72" s="128" t="s">
        <v>294</v>
      </c>
      <c r="E72" s="109">
        <v>2</v>
      </c>
      <c r="F72" s="124">
        <v>1</v>
      </c>
      <c r="G72" s="98">
        <v>2007</v>
      </c>
      <c r="H72" s="97">
        <f t="shared" si="2"/>
        <v>0</v>
      </c>
      <c r="I72" s="98">
        <v>2</v>
      </c>
      <c r="J72" s="255">
        <f t="shared" si="3"/>
        <v>0</v>
      </c>
      <c r="K72" s="400"/>
    </row>
    <row r="73" spans="1:11" ht="23.25" thickBot="1">
      <c r="A73" s="134"/>
      <c r="B73" s="70"/>
      <c r="C73" s="70"/>
      <c r="D73" s="128" t="s">
        <v>293</v>
      </c>
      <c r="E73" s="109">
        <v>3</v>
      </c>
      <c r="F73" s="124">
        <v>1</v>
      </c>
      <c r="G73" s="98">
        <v>2005</v>
      </c>
      <c r="H73" s="97">
        <f t="shared" si="2"/>
        <v>0</v>
      </c>
      <c r="I73" s="98">
        <v>3</v>
      </c>
      <c r="J73" s="255">
        <f t="shared" si="3"/>
        <v>0</v>
      </c>
      <c r="K73" s="400"/>
    </row>
    <row r="74" spans="1:11" ht="23.25" thickBot="1">
      <c r="A74" s="134"/>
      <c r="B74" s="70"/>
      <c r="C74" s="70"/>
      <c r="D74" s="128" t="s">
        <v>58</v>
      </c>
      <c r="E74" s="109">
        <v>2</v>
      </c>
      <c r="F74" s="124">
        <v>1</v>
      </c>
      <c r="G74" s="98">
        <v>2001</v>
      </c>
      <c r="H74" s="97">
        <f t="shared" si="2"/>
        <v>0</v>
      </c>
      <c r="I74" s="98">
        <v>2</v>
      </c>
      <c r="J74" s="255">
        <f t="shared" si="3"/>
        <v>0</v>
      </c>
      <c r="K74" s="400"/>
    </row>
    <row r="75" spans="1:11" ht="23.25" thickBot="1">
      <c r="A75" s="151"/>
      <c r="B75" s="122"/>
      <c r="C75" s="122"/>
      <c r="D75" s="140" t="s">
        <v>254</v>
      </c>
      <c r="E75" s="110">
        <v>6</v>
      </c>
      <c r="F75" s="125">
        <v>1</v>
      </c>
      <c r="G75" s="99">
        <v>2000</v>
      </c>
      <c r="H75" s="97">
        <f t="shared" si="2"/>
        <v>0</v>
      </c>
      <c r="I75" s="99">
        <v>6</v>
      </c>
      <c r="J75" s="255">
        <f t="shared" si="3"/>
        <v>0</v>
      </c>
      <c r="K75" s="401"/>
    </row>
    <row r="76" spans="1:11" ht="15.75" thickBot="1">
      <c r="A76" s="25">
        <v>6</v>
      </c>
      <c r="B76" s="43" t="s">
        <v>29</v>
      </c>
      <c r="C76" s="43">
        <f>титул!B7</f>
        <v>21</v>
      </c>
      <c r="D76" s="126" t="s">
        <v>84</v>
      </c>
      <c r="E76" s="107">
        <v>2</v>
      </c>
      <c r="F76" s="123">
        <v>1</v>
      </c>
      <c r="G76" s="97">
        <v>2003</v>
      </c>
      <c r="H76" s="97">
        <f t="shared" si="2"/>
        <v>0</v>
      </c>
      <c r="I76" s="97">
        <v>2</v>
      </c>
      <c r="J76" s="255">
        <f t="shared" si="3"/>
        <v>0</v>
      </c>
      <c r="K76" s="315"/>
    </row>
    <row r="77" spans="1:11" ht="15.75" thickBot="1">
      <c r="A77" s="25"/>
      <c r="B77" s="28"/>
      <c r="C77" s="70"/>
      <c r="D77" s="128" t="s">
        <v>344</v>
      </c>
      <c r="E77" s="109">
        <v>2</v>
      </c>
      <c r="F77" s="124">
        <v>1</v>
      </c>
      <c r="G77" s="98">
        <v>2002</v>
      </c>
      <c r="H77" s="97">
        <f t="shared" si="2"/>
        <v>0</v>
      </c>
      <c r="I77" s="98">
        <v>2</v>
      </c>
      <c r="J77" s="255">
        <f t="shared" si="3"/>
        <v>0</v>
      </c>
      <c r="K77" s="315"/>
    </row>
    <row r="78" spans="1:11" ht="23.25" thickBot="1">
      <c r="A78" s="134"/>
      <c r="B78" s="70"/>
      <c r="C78" s="70"/>
      <c r="D78" s="128" t="s">
        <v>345</v>
      </c>
      <c r="E78" s="109">
        <v>1</v>
      </c>
      <c r="F78" s="124">
        <v>1</v>
      </c>
      <c r="G78" s="98">
        <v>1999</v>
      </c>
      <c r="H78" s="97">
        <f t="shared" si="2"/>
        <v>0</v>
      </c>
      <c r="I78" s="98">
        <v>1</v>
      </c>
      <c r="J78" s="255">
        <f t="shared" si="3"/>
        <v>0</v>
      </c>
      <c r="K78" s="315"/>
    </row>
    <row r="79" spans="1:11" ht="23.25" thickBot="1">
      <c r="A79" s="134"/>
      <c r="B79" s="70"/>
      <c r="C79" s="70"/>
      <c r="D79" s="128" t="s">
        <v>346</v>
      </c>
      <c r="E79" s="109">
        <v>1</v>
      </c>
      <c r="F79" s="124">
        <v>1</v>
      </c>
      <c r="G79" s="98">
        <v>2006</v>
      </c>
      <c r="H79" s="97">
        <f t="shared" si="2"/>
        <v>0</v>
      </c>
      <c r="I79" s="98">
        <v>1</v>
      </c>
      <c r="J79" s="255">
        <f t="shared" si="3"/>
        <v>0</v>
      </c>
      <c r="K79" s="315"/>
    </row>
    <row r="80" spans="1:11" ht="23.25" thickBot="1">
      <c r="A80" s="134"/>
      <c r="B80" s="70"/>
      <c r="C80" s="70"/>
      <c r="D80" s="128" t="s">
        <v>303</v>
      </c>
      <c r="E80" s="109">
        <v>12</v>
      </c>
      <c r="F80" s="124">
        <v>1</v>
      </c>
      <c r="G80" s="98">
        <v>2013</v>
      </c>
      <c r="H80" s="97">
        <f t="shared" si="2"/>
        <v>12</v>
      </c>
      <c r="I80" s="98">
        <v>12</v>
      </c>
      <c r="J80" s="255">
        <f t="shared" si="3"/>
        <v>12</v>
      </c>
      <c r="K80" s="315"/>
    </row>
    <row r="81" spans="1:11" ht="23.25" thickBot="1">
      <c r="A81" s="134"/>
      <c r="B81" s="70"/>
      <c r="C81" s="70"/>
      <c r="D81" s="128" t="s">
        <v>408</v>
      </c>
      <c r="E81" s="109">
        <v>10</v>
      </c>
      <c r="F81" s="124">
        <v>1</v>
      </c>
      <c r="G81" s="98">
        <v>2014</v>
      </c>
      <c r="H81" s="97">
        <f t="shared" si="2"/>
        <v>10</v>
      </c>
      <c r="I81" s="98">
        <v>10</v>
      </c>
      <c r="J81" s="255">
        <f t="shared" si="3"/>
        <v>10</v>
      </c>
      <c r="K81" s="315"/>
    </row>
    <row r="82" spans="1:11" ht="23.25" thickBot="1">
      <c r="A82" s="134"/>
      <c r="B82" s="70"/>
      <c r="C82" s="70"/>
      <c r="D82" s="128" t="s">
        <v>409</v>
      </c>
      <c r="E82" s="109">
        <v>20</v>
      </c>
      <c r="F82" s="124">
        <v>1</v>
      </c>
      <c r="G82" s="98">
        <v>2014</v>
      </c>
      <c r="H82" s="97">
        <f t="shared" si="2"/>
        <v>20</v>
      </c>
      <c r="I82" s="98">
        <v>20</v>
      </c>
      <c r="J82" s="255">
        <f t="shared" si="3"/>
        <v>20</v>
      </c>
      <c r="K82" s="315"/>
    </row>
    <row r="83" spans="1:11" ht="23.25" thickBot="1">
      <c r="A83" s="134"/>
      <c r="B83" s="70"/>
      <c r="C83" s="70"/>
      <c r="D83" s="128" t="s">
        <v>551</v>
      </c>
      <c r="E83" s="109">
        <v>4</v>
      </c>
      <c r="F83" s="124">
        <v>1</v>
      </c>
      <c r="G83" s="98">
        <v>1998</v>
      </c>
      <c r="H83" s="97">
        <f t="shared" si="2"/>
        <v>0</v>
      </c>
      <c r="I83" s="98">
        <v>0</v>
      </c>
      <c r="J83" s="255">
        <f t="shared" si="3"/>
        <v>0</v>
      </c>
      <c r="K83" s="315"/>
    </row>
    <row r="84" spans="1:11" ht="23.25" thickBot="1">
      <c r="A84" s="134"/>
      <c r="B84" s="70"/>
      <c r="C84" s="70"/>
      <c r="D84" s="128" t="s">
        <v>347</v>
      </c>
      <c r="E84" s="109">
        <v>10</v>
      </c>
      <c r="F84" s="124">
        <v>1</v>
      </c>
      <c r="G84" s="98">
        <v>1984</v>
      </c>
      <c r="H84" s="97">
        <f t="shared" si="2"/>
        <v>0</v>
      </c>
      <c r="I84" s="98">
        <v>10</v>
      </c>
      <c r="J84" s="255">
        <f t="shared" si="3"/>
        <v>0</v>
      </c>
      <c r="K84" s="315"/>
    </row>
    <row r="85" spans="1:11" ht="23.25" thickBot="1">
      <c r="A85" s="134"/>
      <c r="B85" s="122"/>
      <c r="C85" s="122"/>
      <c r="D85" s="140" t="s">
        <v>348</v>
      </c>
      <c r="E85" s="110">
        <v>1</v>
      </c>
      <c r="F85" s="125">
        <v>1</v>
      </c>
      <c r="G85" s="99">
        <v>2003</v>
      </c>
      <c r="H85" s="97">
        <f t="shared" si="2"/>
        <v>0</v>
      </c>
      <c r="I85" s="99">
        <v>1</v>
      </c>
      <c r="J85" s="255">
        <f t="shared" si="3"/>
        <v>0</v>
      </c>
      <c r="K85" s="315"/>
    </row>
    <row r="86" spans="1:11" ht="23.25" thickBot="1">
      <c r="A86" s="24">
        <v>7</v>
      </c>
      <c r="B86" s="43" t="s">
        <v>158</v>
      </c>
      <c r="C86" s="43">
        <f>титул!B7</f>
        <v>21</v>
      </c>
      <c r="D86" s="126" t="s">
        <v>191</v>
      </c>
      <c r="E86" s="107">
        <v>1</v>
      </c>
      <c r="F86" s="123">
        <v>1</v>
      </c>
      <c r="G86" s="97">
        <v>2007</v>
      </c>
      <c r="H86" s="97">
        <f t="shared" si="2"/>
        <v>0</v>
      </c>
      <c r="I86" s="97">
        <v>1</v>
      </c>
      <c r="J86" s="255">
        <f t="shared" si="3"/>
        <v>0</v>
      </c>
      <c r="K86" s="315"/>
    </row>
    <row r="87" spans="1:11" ht="23.25" thickBot="1">
      <c r="A87" s="134"/>
      <c r="B87" s="70"/>
      <c r="C87" s="70"/>
      <c r="D87" s="128" t="s">
        <v>192</v>
      </c>
      <c r="E87" s="109">
        <v>1</v>
      </c>
      <c r="F87" s="124">
        <v>1</v>
      </c>
      <c r="G87" s="98">
        <v>2008</v>
      </c>
      <c r="H87" s="97">
        <f t="shared" si="2"/>
        <v>0</v>
      </c>
      <c r="I87" s="98">
        <v>1</v>
      </c>
      <c r="J87" s="255">
        <f t="shared" si="3"/>
        <v>0</v>
      </c>
      <c r="K87" s="315"/>
    </row>
    <row r="88" spans="1:11" ht="23.25" thickBot="1">
      <c r="A88" s="134"/>
      <c r="B88" s="70"/>
      <c r="C88" s="70"/>
      <c r="D88" s="128" t="s">
        <v>193</v>
      </c>
      <c r="E88" s="109">
        <v>5</v>
      </c>
      <c r="F88" s="124">
        <v>1</v>
      </c>
      <c r="G88" s="98">
        <v>2010</v>
      </c>
      <c r="H88" s="97">
        <f t="shared" si="2"/>
        <v>0</v>
      </c>
      <c r="I88" s="98">
        <v>5</v>
      </c>
      <c r="J88" s="255">
        <f t="shared" si="3"/>
        <v>0</v>
      </c>
      <c r="K88" s="315"/>
    </row>
    <row r="89" spans="1:11" ht="23.25" thickBot="1">
      <c r="A89" s="134"/>
      <c r="B89" s="70"/>
      <c r="C89" s="70"/>
      <c r="D89" s="90" t="s">
        <v>417</v>
      </c>
      <c r="E89" s="109">
        <v>15</v>
      </c>
      <c r="F89" s="314">
        <v>1</v>
      </c>
      <c r="G89" s="98">
        <v>2014</v>
      </c>
      <c r="H89" s="97">
        <f t="shared" si="2"/>
        <v>15</v>
      </c>
      <c r="I89" s="98">
        <v>15</v>
      </c>
      <c r="J89" s="255">
        <f t="shared" si="3"/>
        <v>15</v>
      </c>
      <c r="K89" s="315"/>
    </row>
    <row r="90" spans="1:11" ht="23.25" thickBot="1">
      <c r="A90" s="134"/>
      <c r="B90" s="70"/>
      <c r="C90" s="70"/>
      <c r="D90" s="90" t="s">
        <v>304</v>
      </c>
      <c r="E90" s="109">
        <v>12</v>
      </c>
      <c r="F90" s="98">
        <v>1</v>
      </c>
      <c r="G90" s="98">
        <v>2014</v>
      </c>
      <c r="H90" s="97">
        <f t="shared" si="2"/>
        <v>12</v>
      </c>
      <c r="I90" s="98">
        <v>12</v>
      </c>
      <c r="J90" s="255">
        <f t="shared" si="3"/>
        <v>12</v>
      </c>
      <c r="K90" s="315"/>
    </row>
    <row r="91" spans="1:11" ht="23.25" thickBot="1">
      <c r="A91" s="134"/>
      <c r="B91" s="70"/>
      <c r="C91" s="70"/>
      <c r="D91" s="128" t="s">
        <v>194</v>
      </c>
      <c r="E91" s="109">
        <v>1</v>
      </c>
      <c r="F91" s="124">
        <v>1</v>
      </c>
      <c r="G91" s="98">
        <v>2000</v>
      </c>
      <c r="H91" s="97">
        <f t="shared" si="2"/>
        <v>0</v>
      </c>
      <c r="I91" s="98">
        <v>1</v>
      </c>
      <c r="J91" s="255">
        <f t="shared" si="3"/>
        <v>0</v>
      </c>
      <c r="K91" s="315"/>
    </row>
    <row r="92" spans="1:11" ht="23.25" thickBot="1">
      <c r="A92" s="134"/>
      <c r="B92" s="70"/>
      <c r="C92" s="70"/>
      <c r="D92" s="128" t="s">
        <v>195</v>
      </c>
      <c r="E92" s="109">
        <v>1</v>
      </c>
      <c r="F92" s="124">
        <v>1</v>
      </c>
      <c r="G92" s="98">
        <v>2001</v>
      </c>
      <c r="H92" s="97">
        <f t="shared" si="2"/>
        <v>0</v>
      </c>
      <c r="I92" s="98">
        <v>1</v>
      </c>
      <c r="J92" s="255">
        <f t="shared" si="3"/>
        <v>0</v>
      </c>
      <c r="K92" s="315"/>
    </row>
    <row r="93" spans="1:11" ht="15.75" thickBot="1">
      <c r="A93" s="134"/>
      <c r="B93" s="70"/>
      <c r="C93" s="70"/>
      <c r="D93" s="128" t="s">
        <v>349</v>
      </c>
      <c r="E93" s="109">
        <v>4</v>
      </c>
      <c r="F93" s="124">
        <v>0</v>
      </c>
      <c r="G93" s="98">
        <v>2000</v>
      </c>
      <c r="H93" s="97">
        <f t="shared" si="2"/>
        <v>0</v>
      </c>
      <c r="I93" s="98">
        <v>4</v>
      </c>
      <c r="J93" s="255">
        <f t="shared" si="3"/>
        <v>0</v>
      </c>
      <c r="K93" s="315"/>
    </row>
    <row r="94" spans="1:11" ht="23.25" thickBot="1">
      <c r="A94" s="134"/>
      <c r="B94" s="70"/>
      <c r="C94" s="70"/>
      <c r="D94" s="128" t="s">
        <v>350</v>
      </c>
      <c r="E94" s="109">
        <v>3</v>
      </c>
      <c r="F94" s="124">
        <v>1</v>
      </c>
      <c r="G94" s="98">
        <v>2006</v>
      </c>
      <c r="H94" s="97">
        <f t="shared" si="2"/>
        <v>0</v>
      </c>
      <c r="I94" s="98">
        <v>3</v>
      </c>
      <c r="J94" s="255">
        <f t="shared" si="3"/>
        <v>0</v>
      </c>
      <c r="K94" s="315"/>
    </row>
    <row r="95" spans="1:11" ht="23.25" thickBot="1">
      <c r="A95" s="134"/>
      <c r="B95" s="70"/>
      <c r="C95" s="70"/>
      <c r="D95" s="128" t="s">
        <v>196</v>
      </c>
      <c r="E95" s="109">
        <v>1</v>
      </c>
      <c r="F95" s="124">
        <v>1</v>
      </c>
      <c r="G95" s="98">
        <v>2001</v>
      </c>
      <c r="H95" s="97">
        <f t="shared" si="2"/>
        <v>0</v>
      </c>
      <c r="I95" s="98">
        <v>1</v>
      </c>
      <c r="J95" s="255">
        <f t="shared" si="3"/>
        <v>0</v>
      </c>
      <c r="K95" s="315"/>
    </row>
    <row r="96" spans="1:11" ht="15.75" thickBot="1">
      <c r="A96" s="134"/>
      <c r="B96" s="70"/>
      <c r="C96" s="70"/>
      <c r="D96" s="128" t="s">
        <v>351</v>
      </c>
      <c r="E96" s="109">
        <v>1</v>
      </c>
      <c r="F96" s="124">
        <v>1</v>
      </c>
      <c r="G96" s="98">
        <v>2005</v>
      </c>
      <c r="H96" s="97">
        <f t="shared" si="2"/>
        <v>0</v>
      </c>
      <c r="I96" s="98">
        <v>1</v>
      </c>
      <c r="J96" s="255">
        <f t="shared" si="3"/>
        <v>0</v>
      </c>
      <c r="K96" s="315"/>
    </row>
    <row r="97" spans="1:11" ht="23.25" thickBot="1">
      <c r="A97" s="134"/>
      <c r="B97" s="122"/>
      <c r="C97" s="122"/>
      <c r="D97" s="140" t="s">
        <v>352</v>
      </c>
      <c r="E97" s="110">
        <v>5</v>
      </c>
      <c r="F97" s="125">
        <v>1</v>
      </c>
      <c r="G97" s="99">
        <v>2010</v>
      </c>
      <c r="H97" s="97">
        <f t="shared" si="2"/>
        <v>0</v>
      </c>
      <c r="I97" s="99">
        <v>5</v>
      </c>
      <c r="J97" s="255">
        <f t="shared" si="3"/>
        <v>0</v>
      </c>
      <c r="K97" s="315"/>
    </row>
    <row r="98" spans="1:11" ht="23.25" thickBot="1">
      <c r="A98" s="24">
        <v>8</v>
      </c>
      <c r="B98" s="43" t="s">
        <v>558</v>
      </c>
      <c r="C98" s="43">
        <f>титул!B7</f>
        <v>21</v>
      </c>
      <c r="D98" s="126" t="s">
        <v>553</v>
      </c>
      <c r="E98" s="107">
        <v>4</v>
      </c>
      <c r="F98" s="123">
        <v>1</v>
      </c>
      <c r="G98" s="97">
        <v>2006</v>
      </c>
      <c r="H98" s="97">
        <f t="shared" si="2"/>
        <v>0</v>
      </c>
      <c r="I98" s="97">
        <v>4</v>
      </c>
      <c r="J98" s="255">
        <f t="shared" si="3"/>
        <v>0</v>
      </c>
      <c r="K98" s="315"/>
    </row>
    <row r="99" spans="1:11" ht="23.25" thickBot="1">
      <c r="A99" s="134"/>
      <c r="B99" s="28"/>
      <c r="C99" s="70"/>
      <c r="D99" s="128" t="s">
        <v>310</v>
      </c>
      <c r="E99" s="109">
        <v>3</v>
      </c>
      <c r="F99" s="124">
        <v>1</v>
      </c>
      <c r="G99" s="98">
        <v>2003</v>
      </c>
      <c r="H99" s="97">
        <f t="shared" si="2"/>
        <v>0</v>
      </c>
      <c r="I99" s="98">
        <v>3</v>
      </c>
      <c r="J99" s="255">
        <f t="shared" si="3"/>
        <v>0</v>
      </c>
      <c r="K99" s="315"/>
    </row>
    <row r="100" spans="1:11" ht="23.25" thickBot="1">
      <c r="A100" s="134"/>
      <c r="B100" s="70"/>
      <c r="C100" s="70"/>
      <c r="D100" s="128" t="s">
        <v>311</v>
      </c>
      <c r="E100" s="109">
        <v>4</v>
      </c>
      <c r="F100" s="124">
        <v>1</v>
      </c>
      <c r="G100" s="98">
        <v>2004</v>
      </c>
      <c r="H100" s="97">
        <f t="shared" si="2"/>
        <v>0</v>
      </c>
      <c r="I100" s="98">
        <v>4</v>
      </c>
      <c r="J100" s="255">
        <f t="shared" si="3"/>
        <v>0</v>
      </c>
      <c r="K100" s="315"/>
    </row>
    <row r="101" spans="1:11" ht="23.25" thickBot="1">
      <c r="A101" s="134"/>
      <c r="B101" s="70"/>
      <c r="C101" s="70"/>
      <c r="D101" s="128" t="s">
        <v>312</v>
      </c>
      <c r="E101" s="109">
        <v>2</v>
      </c>
      <c r="F101" s="124">
        <v>1</v>
      </c>
      <c r="G101" s="98">
        <v>2002</v>
      </c>
      <c r="H101" s="97">
        <f t="shared" si="2"/>
        <v>0</v>
      </c>
      <c r="I101" s="98">
        <v>2</v>
      </c>
      <c r="J101" s="255">
        <f t="shared" si="3"/>
        <v>0</v>
      </c>
      <c r="K101" s="315"/>
    </row>
    <row r="102" spans="1:11" ht="23.25" thickBot="1">
      <c r="A102" s="134"/>
      <c r="B102" s="70"/>
      <c r="C102" s="70"/>
      <c r="D102" s="128" t="s">
        <v>313</v>
      </c>
      <c r="E102" s="109">
        <v>1</v>
      </c>
      <c r="F102" s="124">
        <v>1</v>
      </c>
      <c r="G102" s="98">
        <v>2007</v>
      </c>
      <c r="H102" s="97">
        <f t="shared" si="2"/>
        <v>0</v>
      </c>
      <c r="I102" s="98">
        <v>1</v>
      </c>
      <c r="J102" s="255">
        <f t="shared" si="3"/>
        <v>0</v>
      </c>
      <c r="K102" s="315"/>
    </row>
    <row r="103" spans="1:11" ht="23.25" thickBot="1">
      <c r="A103" s="134"/>
      <c r="B103" s="70"/>
      <c r="C103" s="70"/>
      <c r="D103" s="128" t="s">
        <v>314</v>
      </c>
      <c r="E103" s="109">
        <v>1</v>
      </c>
      <c r="F103" s="124">
        <v>1</v>
      </c>
      <c r="G103" s="98">
        <v>2007</v>
      </c>
      <c r="H103" s="97">
        <f t="shared" si="2"/>
        <v>0</v>
      </c>
      <c r="I103" s="98">
        <v>1</v>
      </c>
      <c r="J103" s="255">
        <f t="shared" si="3"/>
        <v>0</v>
      </c>
      <c r="K103" s="315"/>
    </row>
    <row r="104" spans="1:11" ht="15.75" thickBot="1">
      <c r="A104" s="134"/>
      <c r="B104" s="70"/>
      <c r="C104" s="70"/>
      <c r="D104" s="128" t="s">
        <v>0</v>
      </c>
      <c r="E104" s="109">
        <v>1</v>
      </c>
      <c r="F104" s="124">
        <v>1</v>
      </c>
      <c r="G104" s="98">
        <v>2000</v>
      </c>
      <c r="H104" s="97">
        <f t="shared" si="2"/>
        <v>0</v>
      </c>
      <c r="I104" s="98">
        <v>0</v>
      </c>
      <c r="J104" s="255">
        <f t="shared" si="3"/>
        <v>0</v>
      </c>
      <c r="K104" s="315"/>
    </row>
    <row r="105" spans="1:11" ht="23.25" thickBot="1">
      <c r="A105" s="134"/>
      <c r="B105" s="70"/>
      <c r="C105" s="70"/>
      <c r="D105" s="128" t="s">
        <v>1</v>
      </c>
      <c r="E105" s="109">
        <v>1</v>
      </c>
      <c r="F105" s="124">
        <v>1</v>
      </c>
      <c r="G105" s="98">
        <v>2008</v>
      </c>
      <c r="H105" s="97">
        <f t="shared" si="2"/>
        <v>0</v>
      </c>
      <c r="I105" s="98">
        <v>1</v>
      </c>
      <c r="J105" s="255">
        <f t="shared" si="3"/>
        <v>0</v>
      </c>
      <c r="K105" s="315"/>
    </row>
    <row r="106" spans="1:11" ht="23.25" thickBot="1">
      <c r="A106" s="134"/>
      <c r="B106" s="70"/>
      <c r="C106" s="70"/>
      <c r="D106" s="128" t="s">
        <v>2</v>
      </c>
      <c r="E106" s="109">
        <v>1</v>
      </c>
      <c r="F106" s="124">
        <v>1</v>
      </c>
      <c r="G106" s="98">
        <v>2004</v>
      </c>
      <c r="H106" s="97">
        <f t="shared" si="2"/>
        <v>0</v>
      </c>
      <c r="I106" s="98">
        <v>1</v>
      </c>
      <c r="J106" s="255">
        <f t="shared" si="3"/>
        <v>0</v>
      </c>
      <c r="K106" s="315"/>
    </row>
    <row r="107" spans="1:11" ht="23.25" thickBot="1">
      <c r="A107" s="134"/>
      <c r="B107" s="70"/>
      <c r="C107" s="70"/>
      <c r="D107" s="90" t="s">
        <v>300</v>
      </c>
      <c r="E107" s="109">
        <v>12</v>
      </c>
      <c r="F107" s="163">
        <v>1</v>
      </c>
      <c r="G107" s="98">
        <v>2014</v>
      </c>
      <c r="H107" s="97">
        <f t="shared" si="2"/>
        <v>12</v>
      </c>
      <c r="I107" s="98">
        <v>12</v>
      </c>
      <c r="J107" s="255">
        <f t="shared" si="3"/>
        <v>12</v>
      </c>
      <c r="K107" s="315"/>
    </row>
    <row r="108" spans="1:11" ht="23.25" thickBot="1">
      <c r="A108" s="134"/>
      <c r="B108" s="122"/>
      <c r="C108" s="122"/>
      <c r="D108" s="140" t="s">
        <v>3</v>
      </c>
      <c r="E108" s="110">
        <v>2</v>
      </c>
      <c r="F108" s="125">
        <v>0</v>
      </c>
      <c r="G108" s="99">
        <v>2009</v>
      </c>
      <c r="H108" s="97">
        <f t="shared" si="2"/>
        <v>0</v>
      </c>
      <c r="I108" s="99">
        <v>2</v>
      </c>
      <c r="J108" s="255">
        <f t="shared" si="3"/>
        <v>0</v>
      </c>
      <c r="K108" s="315"/>
    </row>
    <row r="109" spans="1:11" ht="23.25" thickBot="1">
      <c r="A109" s="24">
        <v>9</v>
      </c>
      <c r="B109" s="43" t="s">
        <v>159</v>
      </c>
      <c r="C109" s="43">
        <f>титул!B7</f>
        <v>21</v>
      </c>
      <c r="D109" s="126" t="s">
        <v>373</v>
      </c>
      <c r="E109" s="107">
        <v>13</v>
      </c>
      <c r="F109" s="123">
        <v>1</v>
      </c>
      <c r="G109" s="97">
        <v>2003</v>
      </c>
      <c r="H109" s="97">
        <f t="shared" si="2"/>
        <v>0</v>
      </c>
      <c r="I109" s="97">
        <v>13</v>
      </c>
      <c r="J109" s="255">
        <f t="shared" si="3"/>
        <v>0</v>
      </c>
      <c r="K109" s="315"/>
    </row>
    <row r="110" spans="1:11" ht="15.75" thickBot="1">
      <c r="A110" s="134"/>
      <c r="B110" s="343"/>
      <c r="C110" s="28"/>
      <c r="D110" s="114" t="s">
        <v>249</v>
      </c>
      <c r="E110" s="305">
        <v>5</v>
      </c>
      <c r="F110" s="306">
        <v>1</v>
      </c>
      <c r="G110" s="307">
        <v>2011</v>
      </c>
      <c r="H110" s="97">
        <f t="shared" si="2"/>
        <v>0</v>
      </c>
      <c r="I110" s="307">
        <v>5</v>
      </c>
      <c r="J110" s="255">
        <f t="shared" si="3"/>
        <v>0</v>
      </c>
      <c r="K110" s="315"/>
    </row>
    <row r="111" spans="1:11" ht="23.25" thickBot="1">
      <c r="A111" s="134"/>
      <c r="B111" s="343"/>
      <c r="C111" s="70"/>
      <c r="D111" s="128" t="s">
        <v>374</v>
      </c>
      <c r="E111" s="109">
        <v>20</v>
      </c>
      <c r="F111" s="124">
        <v>1</v>
      </c>
      <c r="G111" s="98">
        <v>1978</v>
      </c>
      <c r="H111" s="97">
        <f t="shared" si="2"/>
        <v>0</v>
      </c>
      <c r="I111" s="98">
        <v>20</v>
      </c>
      <c r="J111" s="255">
        <f t="shared" si="3"/>
        <v>0</v>
      </c>
      <c r="K111" s="315"/>
    </row>
    <row r="112" spans="1:11" ht="23.25" thickBot="1">
      <c r="A112" s="134"/>
      <c r="B112" s="28"/>
      <c r="C112" s="70"/>
      <c r="D112" s="114" t="s">
        <v>413</v>
      </c>
      <c r="E112" s="305">
        <v>21</v>
      </c>
      <c r="F112" s="306">
        <v>1</v>
      </c>
      <c r="G112" s="307">
        <v>2012</v>
      </c>
      <c r="H112" s="97">
        <f t="shared" si="2"/>
        <v>21</v>
      </c>
      <c r="I112" s="307">
        <v>21</v>
      </c>
      <c r="J112" s="255">
        <f t="shared" si="3"/>
        <v>21</v>
      </c>
      <c r="K112" s="315"/>
    </row>
    <row r="113" spans="1:11" ht="34.5" thickBot="1">
      <c r="A113" s="134"/>
      <c r="B113" s="28"/>
      <c r="C113" s="70"/>
      <c r="D113" s="90" t="s">
        <v>412</v>
      </c>
      <c r="E113" s="109">
        <v>10</v>
      </c>
      <c r="F113" s="124">
        <v>1</v>
      </c>
      <c r="G113" s="98">
        <v>2014</v>
      </c>
      <c r="H113" s="97">
        <f t="shared" si="2"/>
        <v>10</v>
      </c>
      <c r="I113" s="98">
        <v>10</v>
      </c>
      <c r="J113" s="255">
        <f t="shared" si="3"/>
        <v>10</v>
      </c>
      <c r="K113" s="315"/>
    </row>
    <row r="114" spans="1:11" ht="15.75" thickBot="1">
      <c r="A114" s="134"/>
      <c r="B114" s="70"/>
      <c r="C114" s="70"/>
      <c r="D114" s="128" t="s">
        <v>375</v>
      </c>
      <c r="E114" s="109">
        <v>4</v>
      </c>
      <c r="F114" s="124">
        <v>1</v>
      </c>
      <c r="G114" s="98">
        <v>1984</v>
      </c>
      <c r="H114" s="97">
        <f t="shared" si="2"/>
        <v>0</v>
      </c>
      <c r="I114" s="98">
        <v>4</v>
      </c>
      <c r="J114" s="255">
        <f t="shared" si="3"/>
        <v>0</v>
      </c>
      <c r="K114" s="315"/>
    </row>
    <row r="115" spans="1:11" ht="15.75" thickBot="1">
      <c r="A115" s="134"/>
      <c r="B115" s="70"/>
      <c r="C115" s="70"/>
      <c r="D115" s="128" t="s">
        <v>376</v>
      </c>
      <c r="E115" s="109">
        <v>3</v>
      </c>
      <c r="F115" s="124">
        <v>1</v>
      </c>
      <c r="G115" s="98">
        <v>2006</v>
      </c>
      <c r="H115" s="97">
        <f t="shared" si="2"/>
        <v>0</v>
      </c>
      <c r="I115" s="98">
        <v>3</v>
      </c>
      <c r="J115" s="255">
        <f t="shared" si="3"/>
        <v>0</v>
      </c>
      <c r="K115" s="315"/>
    </row>
    <row r="116" spans="1:11" ht="23.25" thickBot="1">
      <c r="A116" s="134"/>
      <c r="B116" s="70"/>
      <c r="C116" s="70"/>
      <c r="D116" s="128" t="s">
        <v>552</v>
      </c>
      <c r="E116" s="109">
        <v>4</v>
      </c>
      <c r="F116" s="124">
        <v>1</v>
      </c>
      <c r="G116" s="98">
        <v>1999</v>
      </c>
      <c r="H116" s="97">
        <f t="shared" si="2"/>
        <v>0</v>
      </c>
      <c r="I116" s="98">
        <v>4</v>
      </c>
      <c r="J116" s="255">
        <f t="shared" si="3"/>
        <v>0</v>
      </c>
      <c r="K116" s="315"/>
    </row>
    <row r="117" spans="1:11" ht="15.75" thickBot="1">
      <c r="A117" s="134"/>
      <c r="B117" s="70"/>
      <c r="C117" s="70"/>
      <c r="D117" s="128" t="s">
        <v>377</v>
      </c>
      <c r="E117" s="109">
        <v>3</v>
      </c>
      <c r="F117" s="124">
        <v>1</v>
      </c>
      <c r="G117" s="98">
        <v>2004</v>
      </c>
      <c r="H117" s="97">
        <f t="shared" si="2"/>
        <v>0</v>
      </c>
      <c r="I117" s="98">
        <v>3</v>
      </c>
      <c r="J117" s="255">
        <f t="shared" si="3"/>
        <v>0</v>
      </c>
      <c r="K117" s="315"/>
    </row>
    <row r="118" spans="1:11" ht="23.25" thickBot="1">
      <c r="A118" s="134"/>
      <c r="B118" s="70"/>
      <c r="C118" s="70"/>
      <c r="D118" s="128" t="s">
        <v>378</v>
      </c>
      <c r="E118" s="109">
        <v>20</v>
      </c>
      <c r="F118" s="124">
        <v>1</v>
      </c>
      <c r="G118" s="98">
        <v>1988</v>
      </c>
      <c r="H118" s="97">
        <f t="shared" si="2"/>
        <v>0</v>
      </c>
      <c r="I118" s="98">
        <v>20</v>
      </c>
      <c r="J118" s="255">
        <f t="shared" si="3"/>
        <v>0</v>
      </c>
      <c r="K118" s="315"/>
    </row>
    <row r="119" spans="1:11" ht="23.25" thickBot="1">
      <c r="A119" s="134"/>
      <c r="B119" s="70"/>
      <c r="C119" s="70"/>
      <c r="D119" s="140" t="s">
        <v>113</v>
      </c>
      <c r="E119" s="110">
        <v>20</v>
      </c>
      <c r="F119" s="125">
        <v>1</v>
      </c>
      <c r="G119" s="99">
        <v>1986</v>
      </c>
      <c r="H119" s="97">
        <f t="shared" si="2"/>
        <v>0</v>
      </c>
      <c r="I119" s="99">
        <v>20</v>
      </c>
      <c r="J119" s="255">
        <f t="shared" si="3"/>
        <v>0</v>
      </c>
      <c r="K119" s="315"/>
    </row>
    <row r="120" spans="1:11" ht="15.75" thickBot="1">
      <c r="A120" s="24">
        <v>10</v>
      </c>
      <c r="B120" s="27" t="s">
        <v>156</v>
      </c>
      <c r="C120" s="27">
        <f>титул!B7</f>
        <v>21</v>
      </c>
      <c r="D120" s="126" t="s">
        <v>264</v>
      </c>
      <c r="E120" s="107">
        <v>4</v>
      </c>
      <c r="F120" s="123">
        <v>1</v>
      </c>
      <c r="G120" s="97">
        <v>2004</v>
      </c>
      <c r="H120" s="97">
        <f t="shared" si="2"/>
        <v>0</v>
      </c>
      <c r="I120" s="97">
        <v>4</v>
      </c>
      <c r="J120" s="255">
        <f t="shared" si="3"/>
        <v>0</v>
      </c>
      <c r="K120" s="315"/>
    </row>
    <row r="121" spans="1:11" ht="15.75" thickBot="1">
      <c r="A121" s="25"/>
      <c r="B121" s="29"/>
      <c r="C121" s="70"/>
      <c r="D121" s="128" t="s">
        <v>265</v>
      </c>
      <c r="E121" s="109">
        <v>13</v>
      </c>
      <c r="F121" s="124">
        <v>1</v>
      </c>
      <c r="G121" s="98">
        <v>2006</v>
      </c>
      <c r="H121" s="97">
        <f t="shared" si="2"/>
        <v>0</v>
      </c>
      <c r="I121" s="98">
        <v>13</v>
      </c>
      <c r="J121" s="255">
        <f t="shared" si="3"/>
        <v>0</v>
      </c>
      <c r="K121" s="315"/>
    </row>
    <row r="122" spans="1:11" ht="15.75" thickBot="1">
      <c r="A122" s="25"/>
      <c r="B122" s="29"/>
      <c r="C122" s="70"/>
      <c r="D122" s="128" t="s">
        <v>266</v>
      </c>
      <c r="E122" s="109">
        <v>12</v>
      </c>
      <c r="F122" s="124">
        <v>1</v>
      </c>
      <c r="G122" s="98">
        <v>2006</v>
      </c>
      <c r="H122" s="97">
        <f t="shared" si="2"/>
        <v>0</v>
      </c>
      <c r="I122" s="98">
        <v>12</v>
      </c>
      <c r="J122" s="255">
        <f t="shared" si="3"/>
        <v>0</v>
      </c>
      <c r="K122" s="315"/>
    </row>
    <row r="123" spans="1:11" ht="23.25" thickBot="1">
      <c r="A123" s="134"/>
      <c r="B123" s="28"/>
      <c r="C123" s="70"/>
      <c r="D123" s="90" t="s">
        <v>262</v>
      </c>
      <c r="E123" s="109">
        <v>10</v>
      </c>
      <c r="F123" s="124">
        <v>1</v>
      </c>
      <c r="G123" s="98">
        <v>2013</v>
      </c>
      <c r="H123" s="97">
        <f t="shared" si="2"/>
        <v>10</v>
      </c>
      <c r="I123" s="98">
        <v>10</v>
      </c>
      <c r="J123" s="255">
        <f t="shared" si="3"/>
        <v>10</v>
      </c>
      <c r="K123" s="315"/>
    </row>
    <row r="124" spans="1:11" ht="23.25" thickBot="1">
      <c r="A124" s="134"/>
      <c r="B124" s="28"/>
      <c r="C124" s="70"/>
      <c r="D124" s="90" t="s">
        <v>419</v>
      </c>
      <c r="E124" s="109">
        <v>20</v>
      </c>
      <c r="F124" s="124">
        <v>1</v>
      </c>
      <c r="G124" s="98">
        <v>2014</v>
      </c>
      <c r="H124" s="97">
        <f t="shared" si="2"/>
        <v>20</v>
      </c>
      <c r="I124" s="98">
        <v>20</v>
      </c>
      <c r="J124" s="255">
        <f t="shared" si="3"/>
        <v>20</v>
      </c>
      <c r="K124" s="315"/>
    </row>
    <row r="125" spans="1:11" ht="23.25" thickBot="1">
      <c r="A125" s="134"/>
      <c r="B125" s="70"/>
      <c r="C125" s="70"/>
      <c r="D125" s="128" t="s">
        <v>267</v>
      </c>
      <c r="E125" s="109">
        <v>8</v>
      </c>
      <c r="F125" s="124">
        <v>1</v>
      </c>
      <c r="G125" s="98">
        <v>2008</v>
      </c>
      <c r="H125" s="97">
        <f t="shared" si="2"/>
        <v>0</v>
      </c>
      <c r="I125" s="98">
        <v>8</v>
      </c>
      <c r="J125" s="255">
        <f t="shared" si="3"/>
        <v>0</v>
      </c>
      <c r="K125" s="315"/>
    </row>
    <row r="126" spans="1:11" ht="15.75" thickBot="1">
      <c r="A126" s="134"/>
      <c r="B126" s="70"/>
      <c r="C126" s="70"/>
      <c r="D126" s="128" t="s">
        <v>268</v>
      </c>
      <c r="E126" s="109">
        <v>10</v>
      </c>
      <c r="F126" s="124">
        <v>1</v>
      </c>
      <c r="G126" s="98">
        <v>2002</v>
      </c>
      <c r="H126" s="97">
        <f aca="true" t="shared" si="4" ref="H126:H183">IF(G126&gt;2011,E126,0)</f>
        <v>0</v>
      </c>
      <c r="I126" s="98">
        <v>0</v>
      </c>
      <c r="J126" s="255">
        <f aca="true" t="shared" si="5" ref="J126:J183">IF(G126&gt;2011,I126,0)</f>
        <v>0</v>
      </c>
      <c r="K126" s="315"/>
    </row>
    <row r="127" spans="1:11" ht="23.25" thickBot="1">
      <c r="A127" s="134"/>
      <c r="B127" s="70"/>
      <c r="C127" s="70"/>
      <c r="D127" s="128" t="s">
        <v>461</v>
      </c>
      <c r="E127" s="109">
        <v>10</v>
      </c>
      <c r="F127" s="124">
        <v>1</v>
      </c>
      <c r="G127" s="98">
        <v>2003</v>
      </c>
      <c r="H127" s="97">
        <f t="shared" si="4"/>
        <v>0</v>
      </c>
      <c r="I127" s="98">
        <v>0</v>
      </c>
      <c r="J127" s="255">
        <f t="shared" si="5"/>
        <v>0</v>
      </c>
      <c r="K127" s="315"/>
    </row>
    <row r="128" spans="1:11" ht="11.25" customHeight="1" thickBot="1">
      <c r="A128" s="397">
        <v>11</v>
      </c>
      <c r="B128" s="395" t="s">
        <v>426</v>
      </c>
      <c r="C128" s="27">
        <f>титул!B7</f>
        <v>21</v>
      </c>
      <c r="D128" s="126" t="s">
        <v>549</v>
      </c>
      <c r="E128" s="107">
        <v>10</v>
      </c>
      <c r="F128" s="123">
        <v>1</v>
      </c>
      <c r="G128" s="97">
        <v>2006</v>
      </c>
      <c r="H128" s="97">
        <f t="shared" si="4"/>
        <v>0</v>
      </c>
      <c r="I128" s="97">
        <v>10</v>
      </c>
      <c r="J128" s="255">
        <f t="shared" si="5"/>
        <v>0</v>
      </c>
      <c r="K128" s="399">
        <f>SUM(J128:J147)/C128</f>
        <v>3.857142857142857</v>
      </c>
    </row>
    <row r="129" spans="1:11" ht="11.25" customHeight="1" thickBot="1">
      <c r="A129" s="398"/>
      <c r="B129" s="396"/>
      <c r="C129" s="70"/>
      <c r="D129" s="128" t="s">
        <v>256</v>
      </c>
      <c r="E129" s="109">
        <v>1</v>
      </c>
      <c r="F129" s="124">
        <v>1</v>
      </c>
      <c r="G129" s="98">
        <v>2001</v>
      </c>
      <c r="H129" s="97">
        <f t="shared" si="4"/>
        <v>0</v>
      </c>
      <c r="I129" s="98">
        <v>0</v>
      </c>
      <c r="J129" s="255">
        <f t="shared" si="5"/>
        <v>0</v>
      </c>
      <c r="K129" s="400"/>
    </row>
    <row r="130" spans="1:11" ht="11.25" customHeight="1" thickBot="1">
      <c r="A130" s="398"/>
      <c r="B130" s="396"/>
      <c r="C130" s="70"/>
      <c r="D130" s="128" t="s">
        <v>550</v>
      </c>
      <c r="E130" s="109">
        <v>10</v>
      </c>
      <c r="F130" s="124">
        <v>0</v>
      </c>
      <c r="G130" s="98">
        <v>2009</v>
      </c>
      <c r="H130" s="97">
        <f t="shared" si="4"/>
        <v>0</v>
      </c>
      <c r="I130" s="98">
        <v>10</v>
      </c>
      <c r="J130" s="255">
        <f t="shared" si="5"/>
        <v>0</v>
      </c>
      <c r="K130" s="400"/>
    </row>
    <row r="131" spans="1:11" ht="21.75" customHeight="1" thickBot="1">
      <c r="A131" s="25"/>
      <c r="B131" s="29"/>
      <c r="C131" s="70"/>
      <c r="D131" s="90" t="s">
        <v>288</v>
      </c>
      <c r="E131" s="109">
        <v>20</v>
      </c>
      <c r="F131" s="124">
        <v>1</v>
      </c>
      <c r="G131" s="98">
        <v>2013</v>
      </c>
      <c r="H131" s="97">
        <f t="shared" si="4"/>
        <v>20</v>
      </c>
      <c r="I131" s="98">
        <v>20</v>
      </c>
      <c r="J131" s="255">
        <f t="shared" si="5"/>
        <v>20</v>
      </c>
      <c r="K131" s="400"/>
    </row>
    <row r="132" spans="1:11" ht="21.75" customHeight="1" thickBot="1">
      <c r="A132" s="25"/>
      <c r="B132" s="29"/>
      <c r="C132" s="70"/>
      <c r="D132" s="317" t="s">
        <v>77</v>
      </c>
      <c r="E132" s="318">
        <v>5</v>
      </c>
      <c r="F132" s="319">
        <v>1</v>
      </c>
      <c r="G132" s="320">
        <v>2016</v>
      </c>
      <c r="H132" s="97">
        <f t="shared" si="4"/>
        <v>5</v>
      </c>
      <c r="I132" s="320">
        <v>5</v>
      </c>
      <c r="J132" s="255">
        <f t="shared" si="5"/>
        <v>5</v>
      </c>
      <c r="K132" s="400"/>
    </row>
    <row r="133" spans="1:11" ht="11.25" customHeight="1" thickBot="1">
      <c r="A133" s="134"/>
      <c r="B133" s="70"/>
      <c r="C133" s="70"/>
      <c r="D133" s="128" t="s">
        <v>257</v>
      </c>
      <c r="E133" s="109">
        <v>1</v>
      </c>
      <c r="F133" s="124">
        <v>1</v>
      </c>
      <c r="G133" s="98">
        <v>2006</v>
      </c>
      <c r="H133" s="97">
        <f t="shared" si="4"/>
        <v>0</v>
      </c>
      <c r="I133" s="98">
        <v>1</v>
      </c>
      <c r="J133" s="255">
        <f t="shared" si="5"/>
        <v>0</v>
      </c>
      <c r="K133" s="400"/>
    </row>
    <row r="134" spans="1:11" ht="11.25" customHeight="1" thickBot="1">
      <c r="A134" s="134"/>
      <c r="B134" s="70"/>
      <c r="C134" s="70"/>
      <c r="D134" s="323" t="s">
        <v>78</v>
      </c>
      <c r="E134" s="322">
        <v>5</v>
      </c>
      <c r="F134" s="322">
        <v>1</v>
      </c>
      <c r="G134" s="322">
        <v>2015</v>
      </c>
      <c r="H134" s="97">
        <f t="shared" si="4"/>
        <v>5</v>
      </c>
      <c r="I134" s="322">
        <v>5</v>
      </c>
      <c r="J134" s="255">
        <f t="shared" si="5"/>
        <v>5</v>
      </c>
      <c r="K134" s="400"/>
    </row>
    <row r="135" spans="1:11" ht="23.25" thickBot="1">
      <c r="A135" s="134"/>
      <c r="B135" s="70"/>
      <c r="C135" s="70"/>
      <c r="D135" s="128" t="s">
        <v>258</v>
      </c>
      <c r="E135" s="109">
        <v>10</v>
      </c>
      <c r="F135" s="124">
        <v>1</v>
      </c>
      <c r="G135" s="98">
        <v>2003</v>
      </c>
      <c r="H135" s="97">
        <f t="shared" si="4"/>
        <v>0</v>
      </c>
      <c r="I135" s="98">
        <v>2</v>
      </c>
      <c r="J135" s="255">
        <f t="shared" si="5"/>
        <v>0</v>
      </c>
      <c r="K135" s="400"/>
    </row>
    <row r="136" spans="1:11" ht="23.25" thickBot="1">
      <c r="A136" s="134"/>
      <c r="B136" s="70"/>
      <c r="C136" s="70"/>
      <c r="D136" s="128" t="s">
        <v>496</v>
      </c>
      <c r="E136" s="109">
        <v>12</v>
      </c>
      <c r="F136" s="124">
        <v>1</v>
      </c>
      <c r="G136" s="98">
        <v>2008</v>
      </c>
      <c r="H136" s="97">
        <f t="shared" si="4"/>
        <v>0</v>
      </c>
      <c r="I136" s="98">
        <v>12</v>
      </c>
      <c r="J136" s="255">
        <f t="shared" si="5"/>
        <v>0</v>
      </c>
      <c r="K136" s="400"/>
    </row>
    <row r="137" spans="1:11" ht="23.25" thickBot="1">
      <c r="A137" s="134"/>
      <c r="B137" s="70"/>
      <c r="C137" s="70"/>
      <c r="D137" s="90" t="s">
        <v>285</v>
      </c>
      <c r="E137" s="109">
        <v>10</v>
      </c>
      <c r="F137" s="124">
        <v>1</v>
      </c>
      <c r="G137" s="98">
        <v>2014</v>
      </c>
      <c r="H137" s="97">
        <f t="shared" si="4"/>
        <v>10</v>
      </c>
      <c r="I137" s="98">
        <v>10</v>
      </c>
      <c r="J137" s="255">
        <f t="shared" si="5"/>
        <v>10</v>
      </c>
      <c r="K137" s="400"/>
    </row>
    <row r="138" spans="1:11" ht="23.25" thickBot="1">
      <c r="A138" s="134"/>
      <c r="B138" s="70"/>
      <c r="C138" s="70"/>
      <c r="D138" s="90" t="s">
        <v>468</v>
      </c>
      <c r="E138" s="109">
        <v>11</v>
      </c>
      <c r="F138" s="124">
        <v>1</v>
      </c>
      <c r="G138" s="98">
        <v>2014</v>
      </c>
      <c r="H138" s="97">
        <f t="shared" si="4"/>
        <v>11</v>
      </c>
      <c r="I138" s="98">
        <v>11</v>
      </c>
      <c r="J138" s="255">
        <f t="shared" si="5"/>
        <v>11</v>
      </c>
      <c r="K138" s="400"/>
    </row>
    <row r="139" spans="1:11" ht="11.25" customHeight="1" thickBot="1">
      <c r="A139" s="134"/>
      <c r="B139" s="70"/>
      <c r="C139" s="70"/>
      <c r="D139" s="128" t="s">
        <v>259</v>
      </c>
      <c r="E139" s="109">
        <v>3</v>
      </c>
      <c r="F139" s="124">
        <v>0</v>
      </c>
      <c r="G139" s="98">
        <v>2009</v>
      </c>
      <c r="H139" s="97">
        <f t="shared" si="4"/>
        <v>0</v>
      </c>
      <c r="I139" s="98">
        <v>3</v>
      </c>
      <c r="J139" s="255">
        <f t="shared" si="5"/>
        <v>0</v>
      </c>
      <c r="K139" s="400"/>
    </row>
    <row r="140" spans="1:11" ht="11.25" customHeight="1" thickBot="1">
      <c r="A140" s="134"/>
      <c r="B140" s="70"/>
      <c r="C140" s="70"/>
      <c r="D140" s="128" t="s">
        <v>424</v>
      </c>
      <c r="E140" s="98">
        <v>15</v>
      </c>
      <c r="F140" s="98">
        <v>1</v>
      </c>
      <c r="G140" s="98">
        <v>2012</v>
      </c>
      <c r="H140" s="97">
        <f t="shared" si="4"/>
        <v>15</v>
      </c>
      <c r="I140" s="98">
        <v>15</v>
      </c>
      <c r="J140" s="255">
        <f t="shared" si="5"/>
        <v>15</v>
      </c>
      <c r="K140" s="400"/>
    </row>
    <row r="141" spans="1:11" ht="11.25" customHeight="1" thickBot="1">
      <c r="A141" s="134"/>
      <c r="B141" s="70"/>
      <c r="C141" s="70"/>
      <c r="D141" s="128" t="s">
        <v>260</v>
      </c>
      <c r="E141" s="109">
        <v>1</v>
      </c>
      <c r="F141" s="124">
        <v>1</v>
      </c>
      <c r="G141" s="98">
        <v>2007</v>
      </c>
      <c r="H141" s="97">
        <f t="shared" si="4"/>
        <v>0</v>
      </c>
      <c r="I141" s="98">
        <v>0</v>
      </c>
      <c r="J141" s="255">
        <f t="shared" si="5"/>
        <v>0</v>
      </c>
      <c r="K141" s="400"/>
    </row>
    <row r="142" spans="1:11" ht="11.25" customHeight="1" thickBot="1">
      <c r="A142" s="134"/>
      <c r="B142" s="70"/>
      <c r="C142" s="70"/>
      <c r="D142" s="128" t="s">
        <v>299</v>
      </c>
      <c r="E142" s="109">
        <v>3</v>
      </c>
      <c r="F142" s="124">
        <v>1</v>
      </c>
      <c r="G142" s="98">
        <v>2009</v>
      </c>
      <c r="H142" s="97">
        <f t="shared" si="4"/>
        <v>0</v>
      </c>
      <c r="I142" s="98">
        <v>3</v>
      </c>
      <c r="J142" s="255">
        <f t="shared" si="5"/>
        <v>0</v>
      </c>
      <c r="K142" s="400"/>
    </row>
    <row r="143" spans="1:11" ht="11.25" customHeight="1" thickBot="1">
      <c r="A143" s="134"/>
      <c r="B143" s="70"/>
      <c r="C143" s="70"/>
      <c r="D143" s="128" t="s">
        <v>495</v>
      </c>
      <c r="E143" s="109">
        <v>5</v>
      </c>
      <c r="F143" s="124">
        <v>0</v>
      </c>
      <c r="G143" s="98">
        <v>2008</v>
      </c>
      <c r="H143" s="97">
        <f t="shared" si="4"/>
        <v>0</v>
      </c>
      <c r="I143" s="98">
        <v>5</v>
      </c>
      <c r="J143" s="255">
        <f t="shared" si="5"/>
        <v>0</v>
      </c>
      <c r="K143" s="400"/>
    </row>
    <row r="144" spans="1:11" ht="11.25" customHeight="1" thickBot="1">
      <c r="A144" s="134"/>
      <c r="B144" s="70"/>
      <c r="C144" s="70"/>
      <c r="D144" s="128" t="s">
        <v>76</v>
      </c>
      <c r="E144" s="109">
        <v>2</v>
      </c>
      <c r="F144" s="124">
        <v>1</v>
      </c>
      <c r="G144" s="98">
        <v>2009</v>
      </c>
      <c r="H144" s="97">
        <f t="shared" si="4"/>
        <v>0</v>
      </c>
      <c r="I144" s="98">
        <v>0</v>
      </c>
      <c r="J144" s="255">
        <f t="shared" si="5"/>
        <v>0</v>
      </c>
      <c r="K144" s="400"/>
    </row>
    <row r="145" spans="1:11" ht="11.25" customHeight="1" thickBot="1">
      <c r="A145" s="134"/>
      <c r="B145" s="70"/>
      <c r="C145" s="70"/>
      <c r="D145" s="317" t="s">
        <v>79</v>
      </c>
      <c r="E145" s="318">
        <v>5</v>
      </c>
      <c r="F145" s="319">
        <v>1</v>
      </c>
      <c r="G145" s="320">
        <v>2016</v>
      </c>
      <c r="H145" s="97">
        <f t="shared" si="4"/>
        <v>5</v>
      </c>
      <c r="I145" s="320">
        <v>5</v>
      </c>
      <c r="J145" s="255">
        <f t="shared" si="5"/>
        <v>5</v>
      </c>
      <c r="K145" s="400"/>
    </row>
    <row r="146" spans="1:11" ht="11.25" customHeight="1" thickBot="1">
      <c r="A146" s="134"/>
      <c r="B146" s="70"/>
      <c r="C146" s="70"/>
      <c r="D146" s="90" t="s">
        <v>465</v>
      </c>
      <c r="E146" s="98">
        <v>10</v>
      </c>
      <c r="F146" s="98">
        <v>1</v>
      </c>
      <c r="G146" s="98">
        <v>2013</v>
      </c>
      <c r="H146" s="97">
        <f t="shared" si="4"/>
        <v>10</v>
      </c>
      <c r="I146" s="98">
        <v>10</v>
      </c>
      <c r="J146" s="255">
        <f t="shared" si="5"/>
        <v>10</v>
      </c>
      <c r="K146" s="400"/>
    </row>
    <row r="147" spans="1:11" ht="23.25" thickBot="1">
      <c r="A147" s="151"/>
      <c r="B147" s="122"/>
      <c r="C147" s="122"/>
      <c r="D147" s="140" t="s">
        <v>263</v>
      </c>
      <c r="E147" s="110">
        <v>1</v>
      </c>
      <c r="F147" s="125">
        <v>1</v>
      </c>
      <c r="G147" s="99">
        <v>2000</v>
      </c>
      <c r="H147" s="97">
        <f t="shared" si="4"/>
        <v>0</v>
      </c>
      <c r="I147" s="99">
        <v>0</v>
      </c>
      <c r="J147" s="255">
        <f t="shared" si="5"/>
        <v>0</v>
      </c>
      <c r="K147" s="401"/>
    </row>
    <row r="148" spans="1:11" ht="16.5" customHeight="1" thickBot="1">
      <c r="A148" s="24">
        <v>12</v>
      </c>
      <c r="B148" s="43" t="s">
        <v>157</v>
      </c>
      <c r="C148" s="43">
        <f>титул!B7</f>
        <v>21</v>
      </c>
      <c r="D148" s="126" t="s">
        <v>462</v>
      </c>
      <c r="E148" s="107">
        <v>1</v>
      </c>
      <c r="F148" s="123">
        <v>1</v>
      </c>
      <c r="G148" s="97">
        <v>2004</v>
      </c>
      <c r="H148" s="97">
        <f t="shared" si="4"/>
        <v>0</v>
      </c>
      <c r="I148" s="97">
        <v>0</v>
      </c>
      <c r="J148" s="255">
        <f t="shared" si="5"/>
        <v>0</v>
      </c>
      <c r="K148" s="399">
        <f>SUM(J148:J159)/C148</f>
        <v>1.1904761904761905</v>
      </c>
    </row>
    <row r="149" spans="1:11" ht="23.25" thickBot="1">
      <c r="A149" s="25"/>
      <c r="B149" s="28"/>
      <c r="C149" s="70"/>
      <c r="D149" s="128" t="s">
        <v>463</v>
      </c>
      <c r="E149" s="109">
        <v>5</v>
      </c>
      <c r="F149" s="124">
        <v>0</v>
      </c>
      <c r="G149" s="98">
        <v>2010</v>
      </c>
      <c r="H149" s="97">
        <f t="shared" si="4"/>
        <v>0</v>
      </c>
      <c r="I149" s="98">
        <v>5</v>
      </c>
      <c r="J149" s="255">
        <f t="shared" si="5"/>
        <v>0</v>
      </c>
      <c r="K149" s="400"/>
    </row>
    <row r="150" spans="1:11" ht="18.75" customHeight="1" thickBot="1">
      <c r="A150" s="25"/>
      <c r="B150" s="28"/>
      <c r="C150" s="70"/>
      <c r="D150" s="128" t="s">
        <v>228</v>
      </c>
      <c r="E150" s="109">
        <v>3</v>
      </c>
      <c r="F150" s="124">
        <v>1</v>
      </c>
      <c r="G150" s="98">
        <v>2011</v>
      </c>
      <c r="H150" s="97">
        <f t="shared" si="4"/>
        <v>0</v>
      </c>
      <c r="I150" s="98">
        <v>3</v>
      </c>
      <c r="J150" s="255">
        <f t="shared" si="5"/>
        <v>0</v>
      </c>
      <c r="K150" s="400"/>
    </row>
    <row r="151" spans="1:11" ht="23.25" thickBot="1">
      <c r="A151" s="25"/>
      <c r="B151" s="28"/>
      <c r="C151" s="70"/>
      <c r="D151" s="90" t="s">
        <v>104</v>
      </c>
      <c r="E151" s="109">
        <v>10</v>
      </c>
      <c r="F151" s="124">
        <v>0</v>
      </c>
      <c r="G151" s="98">
        <v>2013</v>
      </c>
      <c r="H151" s="97">
        <f t="shared" si="4"/>
        <v>10</v>
      </c>
      <c r="I151" s="98">
        <v>10</v>
      </c>
      <c r="J151" s="255">
        <f t="shared" si="5"/>
        <v>10</v>
      </c>
      <c r="K151" s="400"/>
    </row>
    <row r="152" spans="1:11" ht="23.25" thickBot="1">
      <c r="A152" s="25"/>
      <c r="B152" s="28"/>
      <c r="C152" s="70"/>
      <c r="D152" s="90" t="s">
        <v>287</v>
      </c>
      <c r="E152" s="109">
        <v>2</v>
      </c>
      <c r="F152" s="124">
        <v>0</v>
      </c>
      <c r="G152" s="98">
        <v>2003</v>
      </c>
      <c r="H152" s="97">
        <f t="shared" si="4"/>
        <v>0</v>
      </c>
      <c r="I152" s="98">
        <v>2</v>
      </c>
      <c r="J152" s="255">
        <f t="shared" si="5"/>
        <v>0</v>
      </c>
      <c r="K152" s="400"/>
    </row>
    <row r="153" spans="1:11" ht="23.25" thickBot="1">
      <c r="A153" s="25"/>
      <c r="B153" s="28"/>
      <c r="C153" s="70"/>
      <c r="D153" s="90" t="s">
        <v>411</v>
      </c>
      <c r="E153" s="109">
        <v>10</v>
      </c>
      <c r="F153" s="124">
        <v>1</v>
      </c>
      <c r="G153" s="98">
        <v>2014</v>
      </c>
      <c r="H153" s="97">
        <f t="shared" si="4"/>
        <v>10</v>
      </c>
      <c r="I153" s="98">
        <v>10</v>
      </c>
      <c r="J153" s="255">
        <f t="shared" si="5"/>
        <v>10</v>
      </c>
      <c r="K153" s="400"/>
    </row>
    <row r="154" spans="1:11" ht="23.25" thickBot="1">
      <c r="A154" s="25"/>
      <c r="B154" s="28"/>
      <c r="C154" s="70"/>
      <c r="D154" s="317" t="s">
        <v>80</v>
      </c>
      <c r="E154" s="333">
        <v>5</v>
      </c>
      <c r="F154" s="334">
        <v>1</v>
      </c>
      <c r="G154" s="335">
        <v>2015</v>
      </c>
      <c r="H154" s="97">
        <f t="shared" si="4"/>
        <v>5</v>
      </c>
      <c r="I154" s="335">
        <v>5</v>
      </c>
      <c r="J154" s="255">
        <f t="shared" si="5"/>
        <v>5</v>
      </c>
      <c r="K154" s="400"/>
    </row>
    <row r="155" spans="1:11" ht="23.25" thickBot="1">
      <c r="A155" s="134"/>
      <c r="B155" s="70"/>
      <c r="C155" s="70"/>
      <c r="D155" s="128" t="s">
        <v>464</v>
      </c>
      <c r="E155" s="109">
        <v>2</v>
      </c>
      <c r="F155" s="124">
        <v>1</v>
      </c>
      <c r="G155" s="98">
        <v>2007</v>
      </c>
      <c r="H155" s="97">
        <f t="shared" si="4"/>
        <v>0</v>
      </c>
      <c r="I155" s="98">
        <v>2</v>
      </c>
      <c r="J155" s="255">
        <f t="shared" si="5"/>
        <v>0</v>
      </c>
      <c r="K155" s="400"/>
    </row>
    <row r="156" spans="1:11" ht="23.25" thickBot="1">
      <c r="A156" s="134"/>
      <c r="B156" s="70"/>
      <c r="C156" s="70"/>
      <c r="D156" s="128" t="s">
        <v>466</v>
      </c>
      <c r="E156" s="109">
        <v>2</v>
      </c>
      <c r="F156" s="124">
        <v>1</v>
      </c>
      <c r="G156" s="98">
        <v>2008</v>
      </c>
      <c r="H156" s="97">
        <f t="shared" si="4"/>
        <v>0</v>
      </c>
      <c r="I156" s="98">
        <v>2</v>
      </c>
      <c r="J156" s="255">
        <f t="shared" si="5"/>
        <v>0</v>
      </c>
      <c r="K156" s="400"/>
    </row>
    <row r="157" spans="1:11" ht="23.25" thickBot="1">
      <c r="A157" s="134"/>
      <c r="B157" s="70"/>
      <c r="C157" s="70"/>
      <c r="D157" s="128" t="s">
        <v>467</v>
      </c>
      <c r="E157" s="109">
        <v>5</v>
      </c>
      <c r="F157" s="124">
        <v>1</v>
      </c>
      <c r="G157" s="98">
        <v>1996</v>
      </c>
      <c r="H157" s="97">
        <f t="shared" si="4"/>
        <v>0</v>
      </c>
      <c r="I157" s="98">
        <v>5</v>
      </c>
      <c r="J157" s="255">
        <f t="shared" si="5"/>
        <v>0</v>
      </c>
      <c r="K157" s="400"/>
    </row>
    <row r="158" spans="1:11" ht="23.25" thickBot="1">
      <c r="A158" s="134"/>
      <c r="B158" s="70"/>
      <c r="C158" s="70"/>
      <c r="D158" s="128" t="s">
        <v>82</v>
      </c>
      <c r="E158" s="109">
        <v>10</v>
      </c>
      <c r="F158" s="124">
        <v>1</v>
      </c>
      <c r="G158" s="98">
        <v>2004</v>
      </c>
      <c r="H158" s="97">
        <f t="shared" si="4"/>
        <v>0</v>
      </c>
      <c r="I158" s="98">
        <v>10</v>
      </c>
      <c r="J158" s="255">
        <f t="shared" si="5"/>
        <v>0</v>
      </c>
      <c r="K158" s="400"/>
    </row>
    <row r="159" spans="1:11" ht="23.25" thickBot="1">
      <c r="A159" s="151"/>
      <c r="B159" s="122"/>
      <c r="C159" s="122"/>
      <c r="D159" s="140" t="s">
        <v>83</v>
      </c>
      <c r="E159" s="110">
        <v>3</v>
      </c>
      <c r="F159" s="125">
        <v>1</v>
      </c>
      <c r="G159" s="99">
        <v>2004</v>
      </c>
      <c r="H159" s="97">
        <f t="shared" si="4"/>
        <v>0</v>
      </c>
      <c r="I159" s="99">
        <v>3</v>
      </c>
      <c r="J159" s="255">
        <f t="shared" si="5"/>
        <v>0</v>
      </c>
      <c r="K159" s="401"/>
    </row>
    <row r="160" spans="1:11" ht="20.25" customHeight="1" thickBot="1">
      <c r="A160" s="24">
        <v>13</v>
      </c>
      <c r="B160" s="27" t="s">
        <v>559</v>
      </c>
      <c r="C160" s="43">
        <f>титул!B7</f>
        <v>21</v>
      </c>
      <c r="D160" s="88" t="s">
        <v>720</v>
      </c>
      <c r="E160" s="107">
        <v>1</v>
      </c>
      <c r="F160" s="123">
        <v>1</v>
      </c>
      <c r="G160" s="97">
        <v>2002</v>
      </c>
      <c r="H160" s="97">
        <f t="shared" si="4"/>
        <v>0</v>
      </c>
      <c r="I160" s="97">
        <v>1</v>
      </c>
      <c r="J160" s="255">
        <f t="shared" si="5"/>
        <v>0</v>
      </c>
      <c r="K160" s="399">
        <f>SUM(J160:J169)/C160</f>
        <v>0</v>
      </c>
    </row>
    <row r="161" spans="1:11" ht="11.25" customHeight="1" thickBot="1">
      <c r="A161" s="25"/>
      <c r="B161" s="28"/>
      <c r="C161" s="28"/>
      <c r="D161" s="90" t="s">
        <v>560</v>
      </c>
      <c r="E161" s="109">
        <v>2</v>
      </c>
      <c r="F161" s="124">
        <v>1</v>
      </c>
      <c r="G161" s="98">
        <v>2007</v>
      </c>
      <c r="H161" s="97">
        <f t="shared" si="4"/>
        <v>0</v>
      </c>
      <c r="I161" s="98">
        <v>2</v>
      </c>
      <c r="J161" s="255">
        <f t="shared" si="5"/>
        <v>0</v>
      </c>
      <c r="K161" s="400"/>
    </row>
    <row r="162" spans="1:11" ht="23.25" thickBot="1">
      <c r="A162" s="25"/>
      <c r="B162" s="28"/>
      <c r="C162" s="28"/>
      <c r="D162" s="90" t="s">
        <v>561</v>
      </c>
      <c r="E162" s="109">
        <v>6</v>
      </c>
      <c r="F162" s="124">
        <v>1</v>
      </c>
      <c r="G162" s="98">
        <v>2010</v>
      </c>
      <c r="H162" s="97">
        <f t="shared" si="4"/>
        <v>0</v>
      </c>
      <c r="I162" s="98">
        <v>6</v>
      </c>
      <c r="J162" s="255">
        <f t="shared" si="5"/>
        <v>0</v>
      </c>
      <c r="K162" s="400"/>
    </row>
    <row r="163" spans="1:11" ht="11.25" customHeight="1" thickBot="1">
      <c r="A163" s="25"/>
      <c r="B163" s="28"/>
      <c r="C163" s="28"/>
      <c r="D163" s="90" t="s">
        <v>562</v>
      </c>
      <c r="E163" s="109">
        <v>5</v>
      </c>
      <c r="F163" s="124">
        <v>1</v>
      </c>
      <c r="G163" s="98">
        <v>2010</v>
      </c>
      <c r="H163" s="97">
        <f t="shared" si="4"/>
        <v>0</v>
      </c>
      <c r="I163" s="98">
        <v>5</v>
      </c>
      <c r="J163" s="255">
        <f t="shared" si="5"/>
        <v>0</v>
      </c>
      <c r="K163" s="400"/>
    </row>
    <row r="164" spans="1:11" ht="11.25" customHeight="1" thickBot="1">
      <c r="A164" s="25"/>
      <c r="B164" s="28"/>
      <c r="C164" s="28"/>
      <c r="D164" s="90" t="s">
        <v>563</v>
      </c>
      <c r="E164" s="109">
        <v>1</v>
      </c>
      <c r="F164" s="124">
        <v>1</v>
      </c>
      <c r="G164" s="98">
        <v>2002</v>
      </c>
      <c r="H164" s="97">
        <f t="shared" si="4"/>
        <v>0</v>
      </c>
      <c r="I164" s="98">
        <v>1</v>
      </c>
      <c r="J164" s="255">
        <f t="shared" si="5"/>
        <v>0</v>
      </c>
      <c r="K164" s="400"/>
    </row>
    <row r="165" spans="1:11" ht="11.25" customHeight="1" thickBot="1">
      <c r="A165" s="25"/>
      <c r="B165" s="28"/>
      <c r="C165" s="28"/>
      <c r="D165" s="90" t="s">
        <v>564</v>
      </c>
      <c r="E165" s="109">
        <v>5</v>
      </c>
      <c r="F165" s="124">
        <v>1</v>
      </c>
      <c r="G165" s="98">
        <v>2010</v>
      </c>
      <c r="H165" s="97">
        <f t="shared" si="4"/>
        <v>0</v>
      </c>
      <c r="I165" s="98">
        <v>5</v>
      </c>
      <c r="J165" s="255">
        <f t="shared" si="5"/>
        <v>0</v>
      </c>
      <c r="K165" s="400"/>
    </row>
    <row r="166" spans="1:11" ht="11.25" customHeight="1" thickBot="1">
      <c r="A166" s="25"/>
      <c r="B166" s="28"/>
      <c r="C166" s="28"/>
      <c r="D166" s="90" t="s">
        <v>565</v>
      </c>
      <c r="E166" s="109">
        <v>1</v>
      </c>
      <c r="F166" s="124">
        <v>1</v>
      </c>
      <c r="G166" s="98">
        <v>2006</v>
      </c>
      <c r="H166" s="97">
        <f t="shared" si="4"/>
        <v>0</v>
      </c>
      <c r="I166" s="98">
        <v>1</v>
      </c>
      <c r="J166" s="255">
        <f t="shared" si="5"/>
        <v>0</v>
      </c>
      <c r="K166" s="400"/>
    </row>
    <row r="167" spans="1:11" ht="11.25" customHeight="1" thickBot="1">
      <c r="A167" s="25"/>
      <c r="B167" s="28"/>
      <c r="C167" s="28"/>
      <c r="D167" s="90" t="s">
        <v>566</v>
      </c>
      <c r="E167" s="109">
        <v>1</v>
      </c>
      <c r="F167" s="124">
        <v>1</v>
      </c>
      <c r="G167" s="98">
        <v>2009</v>
      </c>
      <c r="H167" s="97">
        <f t="shared" si="4"/>
        <v>0</v>
      </c>
      <c r="I167" s="98">
        <v>1</v>
      </c>
      <c r="J167" s="255">
        <f t="shared" si="5"/>
        <v>0</v>
      </c>
      <c r="K167" s="400"/>
    </row>
    <row r="168" spans="1:11" ht="15.75" thickBot="1">
      <c r="A168" s="25"/>
      <c r="B168" s="28"/>
      <c r="C168" s="28"/>
      <c r="D168" s="90" t="s">
        <v>567</v>
      </c>
      <c r="E168" s="109">
        <v>1</v>
      </c>
      <c r="F168" s="124">
        <v>1</v>
      </c>
      <c r="G168" s="98">
        <v>2002</v>
      </c>
      <c r="H168" s="97">
        <f t="shared" si="4"/>
        <v>0</v>
      </c>
      <c r="I168" s="98">
        <v>1</v>
      </c>
      <c r="J168" s="255">
        <f t="shared" si="5"/>
        <v>0</v>
      </c>
      <c r="K168" s="400"/>
    </row>
    <row r="169" spans="1:11" ht="15.75" thickBot="1">
      <c r="A169" s="25"/>
      <c r="B169" s="28"/>
      <c r="C169" s="28"/>
      <c r="D169" s="90" t="s">
        <v>568</v>
      </c>
      <c r="E169" s="109">
        <v>1</v>
      </c>
      <c r="F169" s="124">
        <v>1</v>
      </c>
      <c r="G169" s="98">
        <v>2007</v>
      </c>
      <c r="H169" s="97">
        <f t="shared" si="4"/>
        <v>0</v>
      </c>
      <c r="I169" s="98">
        <v>1</v>
      </c>
      <c r="J169" s="255">
        <f t="shared" si="5"/>
        <v>0</v>
      </c>
      <c r="K169" s="401"/>
    </row>
    <row r="170" spans="1:11" ht="15.75" thickBot="1">
      <c r="A170" s="25"/>
      <c r="B170" s="28"/>
      <c r="C170" s="28"/>
      <c r="D170" s="90" t="s">
        <v>569</v>
      </c>
      <c r="E170" s="109">
        <v>1</v>
      </c>
      <c r="F170" s="124">
        <v>1</v>
      </c>
      <c r="G170" s="98">
        <v>2005</v>
      </c>
      <c r="H170" s="97">
        <f t="shared" si="4"/>
        <v>0</v>
      </c>
      <c r="I170" s="98">
        <v>1</v>
      </c>
      <c r="J170" s="255">
        <f t="shared" si="5"/>
        <v>0</v>
      </c>
      <c r="K170" s="399">
        <f>SUM(J86:J97)/C86</f>
        <v>1.2857142857142858</v>
      </c>
    </row>
    <row r="171" spans="1:11" ht="23.25" thickBot="1">
      <c r="A171" s="25"/>
      <c r="B171" s="28"/>
      <c r="C171" s="28"/>
      <c r="D171" s="90" t="s">
        <v>570</v>
      </c>
      <c r="E171" s="109">
        <v>1</v>
      </c>
      <c r="F171" s="124">
        <v>1</v>
      </c>
      <c r="G171" s="98">
        <v>2001</v>
      </c>
      <c r="H171" s="97">
        <f t="shared" si="4"/>
        <v>0</v>
      </c>
      <c r="I171" s="98">
        <v>1</v>
      </c>
      <c r="J171" s="255">
        <f t="shared" si="5"/>
        <v>0</v>
      </c>
      <c r="K171" s="400"/>
    </row>
    <row r="172" spans="1:11" ht="23.25" thickBot="1">
      <c r="A172" s="25"/>
      <c r="B172" s="28"/>
      <c r="C172" s="28"/>
      <c r="D172" s="90" t="s">
        <v>571</v>
      </c>
      <c r="E172" s="109">
        <v>1</v>
      </c>
      <c r="F172" s="124">
        <v>1</v>
      </c>
      <c r="G172" s="98">
        <v>2006</v>
      </c>
      <c r="H172" s="97">
        <f t="shared" si="4"/>
        <v>0</v>
      </c>
      <c r="I172" s="98">
        <v>1</v>
      </c>
      <c r="J172" s="255">
        <f t="shared" si="5"/>
        <v>0</v>
      </c>
      <c r="K172" s="400"/>
    </row>
    <row r="173" spans="1:11" ht="15.75" thickBot="1">
      <c r="A173" s="25"/>
      <c r="B173" s="28"/>
      <c r="C173" s="28"/>
      <c r="D173" s="90" t="s">
        <v>572</v>
      </c>
      <c r="E173" s="109">
        <v>1</v>
      </c>
      <c r="F173" s="124">
        <v>1</v>
      </c>
      <c r="G173" s="98">
        <v>2002</v>
      </c>
      <c r="H173" s="97">
        <f t="shared" si="4"/>
        <v>0</v>
      </c>
      <c r="I173" s="98">
        <v>0</v>
      </c>
      <c r="J173" s="255">
        <f t="shared" si="5"/>
        <v>0</v>
      </c>
      <c r="K173" s="400"/>
    </row>
    <row r="174" spans="1:11" ht="23.25" thickBot="1">
      <c r="A174" s="25"/>
      <c r="B174" s="28"/>
      <c r="C174" s="28"/>
      <c r="D174" s="344" t="s">
        <v>573</v>
      </c>
      <c r="E174" s="336">
        <v>15</v>
      </c>
      <c r="F174" s="337">
        <v>1</v>
      </c>
      <c r="G174" s="338">
        <v>2017</v>
      </c>
      <c r="H174" s="97">
        <f t="shared" si="4"/>
        <v>15</v>
      </c>
      <c r="I174" s="338">
        <v>15</v>
      </c>
      <c r="J174" s="255">
        <f t="shared" si="5"/>
        <v>15</v>
      </c>
      <c r="K174" s="400"/>
    </row>
    <row r="175" spans="1:11" ht="23.25" thickBot="1">
      <c r="A175" s="25"/>
      <c r="B175" s="28"/>
      <c r="C175" s="28"/>
      <c r="D175" s="90" t="s">
        <v>574</v>
      </c>
      <c r="E175" s="109">
        <v>1</v>
      </c>
      <c r="F175" s="124">
        <v>1</v>
      </c>
      <c r="G175" s="98">
        <v>2001</v>
      </c>
      <c r="H175" s="97">
        <f t="shared" si="4"/>
        <v>0</v>
      </c>
      <c r="I175" s="98">
        <v>1</v>
      </c>
      <c r="J175" s="255">
        <f t="shared" si="5"/>
        <v>0</v>
      </c>
      <c r="K175" s="400"/>
    </row>
    <row r="176" spans="1:11" ht="15.75" thickBot="1">
      <c r="A176" s="24">
        <v>14</v>
      </c>
      <c r="B176" s="27" t="s">
        <v>575</v>
      </c>
      <c r="C176" s="43">
        <f>титул!B7</f>
        <v>21</v>
      </c>
      <c r="D176" s="88" t="s">
        <v>665</v>
      </c>
      <c r="E176" s="107">
        <v>1</v>
      </c>
      <c r="F176" s="123">
        <v>1</v>
      </c>
      <c r="G176" s="97">
        <v>2005</v>
      </c>
      <c r="H176" s="97">
        <f t="shared" si="4"/>
        <v>0</v>
      </c>
      <c r="I176" s="97">
        <v>1</v>
      </c>
      <c r="J176" s="255">
        <f t="shared" si="5"/>
        <v>0</v>
      </c>
      <c r="K176" s="400"/>
    </row>
    <row r="177" spans="1:11" ht="11.25" customHeight="1" thickBot="1">
      <c r="A177" s="25"/>
      <c r="B177" s="28"/>
      <c r="C177" s="28"/>
      <c r="D177" s="90"/>
      <c r="E177" s="109"/>
      <c r="F177" s="124"/>
      <c r="G177" s="98"/>
      <c r="H177" s="97">
        <f t="shared" si="4"/>
        <v>0</v>
      </c>
      <c r="I177" s="98"/>
      <c r="J177" s="255">
        <f t="shared" si="5"/>
        <v>0</v>
      </c>
      <c r="K177" s="400"/>
    </row>
    <row r="178" spans="1:11" ht="15.75" thickBot="1">
      <c r="A178" s="25"/>
      <c r="B178" s="28"/>
      <c r="C178" s="28"/>
      <c r="D178" s="90"/>
      <c r="E178" s="109"/>
      <c r="F178" s="124"/>
      <c r="G178" s="98"/>
      <c r="H178" s="97">
        <f t="shared" si="4"/>
        <v>0</v>
      </c>
      <c r="I178" s="98"/>
      <c r="J178" s="255">
        <f t="shared" si="5"/>
        <v>0</v>
      </c>
      <c r="K178" s="400"/>
    </row>
    <row r="179" spans="1:11" ht="15.75" thickBot="1">
      <c r="A179" s="25"/>
      <c r="B179" s="28"/>
      <c r="C179" s="28"/>
      <c r="D179" s="90"/>
      <c r="E179" s="109"/>
      <c r="F179" s="124"/>
      <c r="G179" s="98"/>
      <c r="H179" s="97">
        <f t="shared" si="4"/>
        <v>0</v>
      </c>
      <c r="I179" s="98"/>
      <c r="J179" s="255">
        <f t="shared" si="5"/>
        <v>0</v>
      </c>
      <c r="K179" s="400"/>
    </row>
    <row r="180" spans="1:11" ht="13.5" customHeight="1" thickBot="1">
      <c r="A180" s="24">
        <v>15</v>
      </c>
      <c r="B180" s="27" t="s">
        <v>576</v>
      </c>
      <c r="C180" s="43">
        <f>титул!B7</f>
        <v>21</v>
      </c>
      <c r="D180" s="88"/>
      <c r="E180" s="107"/>
      <c r="F180" s="123"/>
      <c r="G180" s="97"/>
      <c r="H180" s="97">
        <f t="shared" si="4"/>
        <v>0</v>
      </c>
      <c r="I180" s="97"/>
      <c r="J180" s="255">
        <f t="shared" si="5"/>
        <v>0</v>
      </c>
      <c r="K180" s="400"/>
    </row>
    <row r="181" spans="1:11" ht="15.75" thickBot="1">
      <c r="A181" s="25"/>
      <c r="B181" s="28"/>
      <c r="C181" s="28"/>
      <c r="D181" s="90"/>
      <c r="E181" s="109"/>
      <c r="F181" s="124"/>
      <c r="G181" s="98"/>
      <c r="H181" s="97">
        <f t="shared" si="4"/>
        <v>0</v>
      </c>
      <c r="I181" s="98"/>
      <c r="J181" s="255">
        <f t="shared" si="5"/>
        <v>0</v>
      </c>
      <c r="K181" s="401"/>
    </row>
    <row r="182" spans="1:11" ht="11.25" customHeight="1" thickBot="1">
      <c r="A182" s="25"/>
      <c r="B182" s="28"/>
      <c r="C182" s="28"/>
      <c r="D182" s="90"/>
      <c r="E182" s="109"/>
      <c r="F182" s="124"/>
      <c r="G182" s="98"/>
      <c r="H182" s="97">
        <f t="shared" si="4"/>
        <v>0</v>
      </c>
      <c r="I182" s="98"/>
      <c r="J182" s="255">
        <f t="shared" si="5"/>
        <v>0</v>
      </c>
      <c r="K182" s="399" t="e">
        <f>SUM(J182:J183)/C182</f>
        <v>#DIV/0!</v>
      </c>
    </row>
    <row r="183" spans="1:11" ht="11.25" customHeight="1" thickBot="1">
      <c r="A183" s="25"/>
      <c r="B183" s="28"/>
      <c r="C183" s="28"/>
      <c r="D183" s="90"/>
      <c r="E183" s="109"/>
      <c r="F183" s="124"/>
      <c r="G183" s="98"/>
      <c r="H183" s="97">
        <f t="shared" si="4"/>
        <v>0</v>
      </c>
      <c r="I183" s="98"/>
      <c r="J183" s="255">
        <f t="shared" si="5"/>
        <v>0</v>
      </c>
      <c r="K183" s="400"/>
    </row>
    <row r="184" spans="1:11" ht="15" customHeight="1" thickBot="1">
      <c r="A184" s="153"/>
      <c r="B184" s="154" t="s">
        <v>190</v>
      </c>
      <c r="C184" s="155">
        <f>SUM(C5:C183)</f>
        <v>315</v>
      </c>
      <c r="D184" s="156"/>
      <c r="E184" s="40">
        <f>SUM(E5:E183)</f>
        <v>1216</v>
      </c>
      <c r="F184" s="40">
        <f>SUM(F5:F183)</f>
        <v>155</v>
      </c>
      <c r="G184" s="40"/>
      <c r="H184" s="40">
        <f>SUM(H5:H183)</f>
        <v>585</v>
      </c>
      <c r="I184" s="40">
        <f>SUM(I5:I183)</f>
        <v>1118</v>
      </c>
      <c r="J184" s="40">
        <f>SUM(J5:J183)</f>
        <v>545</v>
      </c>
      <c r="K184" s="256">
        <f>J184/C184</f>
        <v>1.7301587301587302</v>
      </c>
    </row>
  </sheetData>
  <sheetProtection/>
  <mergeCells count="11">
    <mergeCell ref="K182:K183"/>
    <mergeCell ref="A128:A130"/>
    <mergeCell ref="B128:B130"/>
    <mergeCell ref="K11:K29"/>
    <mergeCell ref="K30:K38"/>
    <mergeCell ref="K5:K10"/>
    <mergeCell ref="K60:K75"/>
    <mergeCell ref="K128:K147"/>
    <mergeCell ref="K160:K169"/>
    <mergeCell ref="K170:K181"/>
    <mergeCell ref="K148:K159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3"/>
  <sheetViews>
    <sheetView view="pageBreakPreview" zoomScaleSheetLayoutView="100" zoomScalePageLayoutView="0" workbookViewId="0" topLeftCell="C6">
      <selection activeCell="E19" sqref="E19"/>
    </sheetView>
  </sheetViews>
  <sheetFormatPr defaultColWidth="9.00390625" defaultRowHeight="12.75"/>
  <cols>
    <col min="1" max="1" width="5.75390625" style="0" customWidth="1"/>
    <col min="2" max="2" width="90.75390625" style="0" customWidth="1"/>
    <col min="3" max="4" width="12.75390625" style="0" customWidth="1"/>
    <col min="5" max="5" width="74.75390625" style="0" customWidth="1"/>
    <col min="6" max="6" width="13.75390625" style="0" customWidth="1"/>
    <col min="7" max="7" width="14.75390625" style="0" customWidth="1"/>
  </cols>
  <sheetData>
    <row r="1" ht="9" customHeight="1"/>
    <row r="2" spans="1:4" ht="33" customHeight="1">
      <c r="A2" s="410" t="s">
        <v>8</v>
      </c>
      <c r="B2" s="410"/>
      <c r="C2" s="410"/>
      <c r="D2" s="410"/>
    </row>
    <row r="3" spans="1:5" ht="9" customHeight="1" thickBot="1">
      <c r="A3" s="44"/>
      <c r="B3" s="44"/>
      <c r="C3" s="44"/>
      <c r="E3" s="18"/>
    </row>
    <row r="4" spans="1:7" ht="48" customHeight="1" thickBot="1">
      <c r="A4" s="35" t="s">
        <v>25</v>
      </c>
      <c r="B4" s="36" t="s">
        <v>202</v>
      </c>
      <c r="C4" s="36" t="s">
        <v>203</v>
      </c>
      <c r="D4" s="37" t="s">
        <v>204</v>
      </c>
      <c r="E4" s="61" t="s">
        <v>205</v>
      </c>
      <c r="F4" s="36" t="s">
        <v>206</v>
      </c>
      <c r="G4" s="49" t="s">
        <v>207</v>
      </c>
    </row>
    <row r="5" spans="1:7" ht="36" customHeight="1">
      <c r="A5" s="24">
        <v>1</v>
      </c>
      <c r="B5" s="63" t="s">
        <v>208</v>
      </c>
      <c r="C5" s="97">
        <f>SUM(C6:C9)</f>
        <v>4</v>
      </c>
      <c r="D5" s="107">
        <f>SUM(D6:D9)</f>
        <v>7</v>
      </c>
      <c r="E5" s="187"/>
      <c r="F5" s="146"/>
      <c r="G5" s="145"/>
    </row>
    <row r="6" spans="1:7" ht="15.75">
      <c r="A6" s="25"/>
      <c r="B6" s="64"/>
      <c r="C6" s="98">
        <v>1</v>
      </c>
      <c r="D6" s="109">
        <v>2</v>
      </c>
      <c r="E6" s="185" t="s">
        <v>4</v>
      </c>
      <c r="F6" s="142"/>
      <c r="G6" s="141"/>
    </row>
    <row r="7" spans="1:7" ht="15.75">
      <c r="A7" s="25"/>
      <c r="B7" s="64"/>
      <c r="C7" s="98">
        <v>1</v>
      </c>
      <c r="D7" s="109">
        <v>1</v>
      </c>
      <c r="E7" s="185" t="s">
        <v>5</v>
      </c>
      <c r="F7" s="142"/>
      <c r="G7" s="141"/>
    </row>
    <row r="8" spans="1:7" ht="15.75">
      <c r="A8" s="25"/>
      <c r="B8" s="64"/>
      <c r="C8" s="98">
        <v>1</v>
      </c>
      <c r="D8" s="109">
        <v>2</v>
      </c>
      <c r="E8" s="185" t="s">
        <v>6</v>
      </c>
      <c r="F8" s="142"/>
      <c r="G8" s="141"/>
    </row>
    <row r="9" spans="1:7" ht="16.5" thickBot="1">
      <c r="A9" s="26"/>
      <c r="B9" s="65"/>
      <c r="C9" s="99">
        <v>1</v>
      </c>
      <c r="D9" s="110">
        <v>2</v>
      </c>
      <c r="E9" s="175" t="s">
        <v>7</v>
      </c>
      <c r="F9" s="144"/>
      <c r="G9" s="143"/>
    </row>
    <row r="10" spans="1:7" ht="21" customHeight="1">
      <c r="A10" s="24">
        <v>2</v>
      </c>
      <c r="B10" s="63" t="s">
        <v>209</v>
      </c>
      <c r="C10" s="97">
        <f>C11+C18</f>
        <v>9</v>
      </c>
      <c r="D10" s="107">
        <f>D11+D18</f>
        <v>65</v>
      </c>
      <c r="E10" s="174"/>
      <c r="F10" s="146"/>
      <c r="G10" s="145"/>
    </row>
    <row r="11" spans="1:7" ht="21" customHeight="1">
      <c r="A11" s="25"/>
      <c r="B11" s="64" t="s">
        <v>210</v>
      </c>
      <c r="C11" s="98">
        <f>SUM(C12:C17)</f>
        <v>6</v>
      </c>
      <c r="D11" s="109">
        <f>SUM(D12:D17)</f>
        <v>23</v>
      </c>
      <c r="E11" s="188"/>
      <c r="F11" s="142"/>
      <c r="G11" s="141"/>
    </row>
    <row r="12" spans="1:7" ht="12.75" customHeight="1">
      <c r="A12" s="25"/>
      <c r="B12" s="64"/>
      <c r="C12" s="98">
        <v>1</v>
      </c>
      <c r="D12" s="109">
        <v>2</v>
      </c>
      <c r="E12" s="185" t="s">
        <v>180</v>
      </c>
      <c r="F12" s="142"/>
      <c r="G12" s="141"/>
    </row>
    <row r="13" spans="1:7" ht="12" customHeight="1">
      <c r="A13" s="25"/>
      <c r="B13" s="64"/>
      <c r="C13" s="98">
        <v>1</v>
      </c>
      <c r="D13" s="109">
        <v>3</v>
      </c>
      <c r="E13" s="185" t="s">
        <v>181</v>
      </c>
      <c r="F13" s="142"/>
      <c r="G13" s="141"/>
    </row>
    <row r="14" spans="1:7" ht="11.25" customHeight="1">
      <c r="A14" s="25"/>
      <c r="B14" s="64"/>
      <c r="C14" s="98">
        <v>1</v>
      </c>
      <c r="D14" s="109">
        <v>3</v>
      </c>
      <c r="E14" s="185" t="s">
        <v>182</v>
      </c>
      <c r="F14" s="142"/>
      <c r="G14" s="141"/>
    </row>
    <row r="15" spans="1:7" ht="10.5" customHeight="1">
      <c r="A15" s="25"/>
      <c r="B15" s="64"/>
      <c r="C15" s="98">
        <v>1</v>
      </c>
      <c r="D15" s="109">
        <v>6</v>
      </c>
      <c r="E15" s="185" t="s">
        <v>333</v>
      </c>
      <c r="F15" s="142"/>
      <c r="G15" s="141"/>
    </row>
    <row r="16" spans="1:7" ht="11.25" customHeight="1">
      <c r="A16" s="25"/>
      <c r="B16" s="64"/>
      <c r="C16" s="98">
        <v>1</v>
      </c>
      <c r="D16" s="109">
        <v>6</v>
      </c>
      <c r="E16" s="185" t="s">
        <v>334</v>
      </c>
      <c r="F16" s="142"/>
      <c r="G16" s="141"/>
    </row>
    <row r="17" spans="1:7" ht="9.75" customHeight="1">
      <c r="A17" s="25"/>
      <c r="B17" s="64"/>
      <c r="C17" s="98">
        <v>1</v>
      </c>
      <c r="D17" s="109">
        <v>3</v>
      </c>
      <c r="E17" s="185" t="s">
        <v>335</v>
      </c>
      <c r="F17" s="142"/>
      <c r="G17" s="141"/>
    </row>
    <row r="18" spans="1:7" ht="21.75" customHeight="1">
      <c r="A18" s="25"/>
      <c r="B18" s="64" t="s">
        <v>211</v>
      </c>
      <c r="C18" s="50">
        <f>SUM(C19:C21)</f>
        <v>3</v>
      </c>
      <c r="D18" s="50">
        <f>SUM(D19:D21)</f>
        <v>42</v>
      </c>
      <c r="E18" s="188"/>
      <c r="F18" s="142"/>
      <c r="G18" s="141"/>
    </row>
    <row r="19" spans="1:7" ht="14.25" customHeight="1" thickBot="1">
      <c r="A19" s="25"/>
      <c r="B19" s="64"/>
      <c r="C19" s="99">
        <v>1</v>
      </c>
      <c r="D19" s="110">
        <v>35</v>
      </c>
      <c r="E19" s="238" t="s">
        <v>336</v>
      </c>
      <c r="F19" s="142" t="s">
        <v>59</v>
      </c>
      <c r="G19" s="141"/>
    </row>
    <row r="20" spans="1:7" ht="14.25" customHeight="1">
      <c r="A20" s="25"/>
      <c r="B20" s="64"/>
      <c r="C20" s="293">
        <v>1</v>
      </c>
      <c r="D20" s="108">
        <v>2</v>
      </c>
      <c r="E20" s="294" t="s">
        <v>338</v>
      </c>
      <c r="F20" s="230"/>
      <c r="G20" s="231"/>
    </row>
    <row r="21" spans="1:7" ht="14.25" customHeight="1" thickBot="1">
      <c r="A21" s="25"/>
      <c r="B21" s="64"/>
      <c r="C21" s="293">
        <v>1</v>
      </c>
      <c r="D21" s="108">
        <v>5</v>
      </c>
      <c r="E21" s="294" t="s">
        <v>337</v>
      </c>
      <c r="F21" s="230"/>
      <c r="G21" s="231"/>
    </row>
    <row r="22" spans="1:7" ht="21" customHeight="1">
      <c r="A22" s="24">
        <v>3</v>
      </c>
      <c r="B22" s="62" t="s">
        <v>212</v>
      </c>
      <c r="C22" s="97">
        <f>C23+C28</f>
        <v>8</v>
      </c>
      <c r="D22" s="107">
        <f>D23+D28</f>
        <v>12</v>
      </c>
      <c r="E22" s="174"/>
      <c r="F22" s="146"/>
      <c r="G22" s="145"/>
    </row>
    <row r="23" spans="1:7" ht="21" customHeight="1">
      <c r="A23" s="48"/>
      <c r="B23" s="46" t="s">
        <v>215</v>
      </c>
      <c r="C23" s="98">
        <f>SUM(C24:C27)</f>
        <v>4</v>
      </c>
      <c r="D23" s="98">
        <f>SUM(D24:D27)</f>
        <v>7</v>
      </c>
      <c r="E23" s="189"/>
      <c r="F23" s="142"/>
      <c r="G23" s="141"/>
    </row>
    <row r="24" spans="1:7" ht="21" customHeight="1">
      <c r="A24" s="48"/>
      <c r="B24" s="46"/>
      <c r="C24" s="98">
        <v>1</v>
      </c>
      <c r="D24" s="109">
        <v>1</v>
      </c>
      <c r="E24" s="239" t="s">
        <v>381</v>
      </c>
      <c r="F24" s="142"/>
      <c r="G24" s="141"/>
    </row>
    <row r="25" spans="1:7" ht="21" customHeight="1">
      <c r="A25" s="48"/>
      <c r="B25" s="46"/>
      <c r="C25" s="98">
        <v>1</v>
      </c>
      <c r="D25" s="109">
        <v>1</v>
      </c>
      <c r="E25" s="239" t="s">
        <v>382</v>
      </c>
      <c r="F25" s="142"/>
      <c r="G25" s="141"/>
    </row>
    <row r="26" spans="1:7" ht="24" customHeight="1">
      <c r="A26" s="48"/>
      <c r="B26" s="46"/>
      <c r="C26" s="98">
        <v>1</v>
      </c>
      <c r="D26" s="240">
        <v>4</v>
      </c>
      <c r="E26" s="239" t="s">
        <v>107</v>
      </c>
      <c r="F26" s="142"/>
      <c r="G26" s="141"/>
    </row>
    <row r="27" spans="1:7" ht="24" customHeight="1">
      <c r="A27" s="48"/>
      <c r="B27" s="46"/>
      <c r="C27" s="98">
        <v>1</v>
      </c>
      <c r="D27" s="109">
        <v>1</v>
      </c>
      <c r="E27" s="239" t="s">
        <v>108</v>
      </c>
      <c r="F27" s="142"/>
      <c r="G27" s="141"/>
    </row>
    <row r="28" spans="1:7" ht="21" customHeight="1">
      <c r="A28" s="48"/>
      <c r="B28" s="46" t="s">
        <v>216</v>
      </c>
      <c r="C28" s="98">
        <f>SUM(C29:C32)</f>
        <v>4</v>
      </c>
      <c r="D28" s="109">
        <f>SUM(D29:D32)</f>
        <v>5</v>
      </c>
      <c r="E28" s="189"/>
      <c r="F28" s="142"/>
      <c r="G28" s="141"/>
    </row>
    <row r="29" spans="1:7" ht="23.25" customHeight="1">
      <c r="A29" s="48"/>
      <c r="B29" s="46"/>
      <c r="C29" s="98">
        <v>1</v>
      </c>
      <c r="D29" s="240">
        <v>1</v>
      </c>
      <c r="E29" s="239" t="s">
        <v>109</v>
      </c>
      <c r="F29" s="142"/>
      <c r="G29" s="141"/>
    </row>
    <row r="30" spans="1:7" ht="23.25" customHeight="1">
      <c r="A30" s="48"/>
      <c r="B30" s="229"/>
      <c r="C30" s="98">
        <v>1</v>
      </c>
      <c r="D30" s="240">
        <v>2</v>
      </c>
      <c r="E30" s="239" t="s">
        <v>110</v>
      </c>
      <c r="F30" s="230"/>
      <c r="G30" s="231"/>
    </row>
    <row r="31" spans="1:7" ht="23.25" customHeight="1">
      <c r="A31" s="48"/>
      <c r="B31" s="229"/>
      <c r="C31" s="98">
        <v>1</v>
      </c>
      <c r="D31" s="240">
        <v>1</v>
      </c>
      <c r="E31" s="239" t="s">
        <v>111</v>
      </c>
      <c r="F31" s="230"/>
      <c r="G31" s="231"/>
    </row>
    <row r="32" spans="1:7" ht="23.25" customHeight="1" thickBot="1">
      <c r="A32" s="48"/>
      <c r="B32" s="229"/>
      <c r="C32" s="99">
        <v>1</v>
      </c>
      <c r="D32" s="241">
        <v>1</v>
      </c>
      <c r="E32" s="238" t="s">
        <v>112</v>
      </c>
      <c r="F32" s="230"/>
      <c r="G32" s="231"/>
    </row>
    <row r="33" spans="1:7" ht="21" customHeight="1" thickBot="1">
      <c r="A33" s="67"/>
      <c r="B33" s="66" t="s">
        <v>190</v>
      </c>
      <c r="C33" s="177">
        <f>C22+C10+C5</f>
        <v>21</v>
      </c>
      <c r="D33" s="116">
        <f>D22+D10+D5</f>
        <v>84</v>
      </c>
      <c r="E33" s="190"/>
      <c r="F33" s="191"/>
      <c r="G33" s="191"/>
    </row>
  </sheetData>
  <sheetProtection/>
  <mergeCells count="1">
    <mergeCell ref="A2:D2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6"/>
  <sheetViews>
    <sheetView view="pageBreakPreview" zoomScaleSheetLayoutView="100" zoomScalePageLayoutView="0" workbookViewId="0" topLeftCell="A1">
      <selection activeCell="A81" sqref="A81:C81"/>
    </sheetView>
  </sheetViews>
  <sheetFormatPr defaultColWidth="9.00390625" defaultRowHeight="12.75"/>
  <cols>
    <col min="1" max="1" width="3.875" style="0" customWidth="1"/>
    <col min="2" max="2" width="42.75390625" style="0" customWidth="1"/>
    <col min="3" max="3" width="21.75390625" style="0" customWidth="1"/>
    <col min="4" max="4" width="60.75390625" style="0" customWidth="1"/>
    <col min="5" max="8" width="12.75390625" style="0" customWidth="1"/>
  </cols>
  <sheetData>
    <row r="1" spans="1:8" ht="9" customHeight="1">
      <c r="A1" s="68"/>
      <c r="B1" s="13"/>
      <c r="C1" s="13"/>
      <c r="D1" s="14"/>
      <c r="E1" s="13"/>
      <c r="F1" s="13"/>
      <c r="G1" s="13"/>
      <c r="H1" s="13"/>
    </row>
    <row r="2" spans="1:8" ht="33" customHeight="1">
      <c r="A2" s="410" t="s">
        <v>10</v>
      </c>
      <c r="B2" s="410"/>
      <c r="C2" s="410"/>
      <c r="D2" s="410"/>
      <c r="E2" s="410"/>
      <c r="F2" s="59"/>
      <c r="G2" s="59"/>
      <c r="H2" s="59"/>
    </row>
    <row r="3" spans="1:8" ht="9" customHeight="1" thickBot="1">
      <c r="A3" s="68"/>
      <c r="B3" s="13"/>
      <c r="C3" s="13"/>
      <c r="D3" s="14"/>
      <c r="E3" s="13"/>
      <c r="F3" s="13"/>
      <c r="G3" s="13"/>
      <c r="H3" s="13"/>
    </row>
    <row r="4" spans="1:8" ht="95.25" customHeight="1" thickBot="1">
      <c r="A4" s="130" t="s">
        <v>25</v>
      </c>
      <c r="B4" s="23" t="s">
        <v>217</v>
      </c>
      <c r="C4" s="23" t="s">
        <v>43</v>
      </c>
      <c r="D4" s="23" t="s">
        <v>218</v>
      </c>
      <c r="E4" s="132" t="s">
        <v>9</v>
      </c>
      <c r="F4" s="130" t="s">
        <v>213</v>
      </c>
      <c r="G4" s="23" t="s">
        <v>23</v>
      </c>
      <c r="H4" s="132" t="s">
        <v>214</v>
      </c>
    </row>
    <row r="5" spans="1:8" ht="24" customHeight="1" thickBot="1">
      <c r="A5" s="417" t="s">
        <v>166</v>
      </c>
      <c r="B5" s="418"/>
      <c r="C5" s="418"/>
      <c r="D5" s="418"/>
      <c r="E5" s="419"/>
      <c r="F5" s="420"/>
      <c r="G5" s="420"/>
      <c r="H5" s="421"/>
    </row>
    <row r="6" spans="1:8" ht="14.25" customHeight="1">
      <c r="A6" s="24">
        <v>1</v>
      </c>
      <c r="B6" s="43" t="s">
        <v>168</v>
      </c>
      <c r="C6" s="43"/>
      <c r="D6" s="88" t="s">
        <v>219</v>
      </c>
      <c r="E6" s="89">
        <v>1</v>
      </c>
      <c r="F6" s="53"/>
      <c r="G6" s="54"/>
      <c r="H6" s="34"/>
    </row>
    <row r="7" spans="1:8" ht="14.25" customHeight="1">
      <c r="A7" s="25"/>
      <c r="B7" s="28"/>
      <c r="C7" s="28"/>
      <c r="D7" s="90" t="s">
        <v>220</v>
      </c>
      <c r="E7" s="91">
        <v>1</v>
      </c>
      <c r="F7" s="45"/>
      <c r="G7" s="50"/>
      <c r="H7" s="32"/>
    </row>
    <row r="8" spans="1:8" ht="14.25" customHeight="1">
      <c r="A8" s="25"/>
      <c r="B8" s="28"/>
      <c r="C8" s="28"/>
      <c r="D8" s="90" t="s">
        <v>221</v>
      </c>
      <c r="E8" s="91">
        <v>1</v>
      </c>
      <c r="F8" s="45"/>
      <c r="G8" s="50"/>
      <c r="H8" s="32"/>
    </row>
    <row r="9" spans="1:8" ht="14.25" customHeight="1">
      <c r="A9" s="25"/>
      <c r="B9" s="28"/>
      <c r="C9" s="28"/>
      <c r="D9" s="90" t="s">
        <v>222</v>
      </c>
      <c r="E9" s="91">
        <v>1</v>
      </c>
      <c r="F9" s="45"/>
      <c r="G9" s="50"/>
      <c r="H9" s="32"/>
    </row>
    <row r="10" spans="1:8" ht="14.25" customHeight="1">
      <c r="A10" s="25"/>
      <c r="B10" s="28"/>
      <c r="C10" s="28"/>
      <c r="D10" s="90" t="s">
        <v>223</v>
      </c>
      <c r="E10" s="91">
        <v>1</v>
      </c>
      <c r="F10" s="45"/>
      <c r="G10" s="50"/>
      <c r="H10" s="32"/>
    </row>
    <row r="11" spans="1:8" ht="14.25" customHeight="1">
      <c r="A11" s="25"/>
      <c r="B11" s="28"/>
      <c r="C11" s="28"/>
      <c r="D11" s="90" t="s">
        <v>357</v>
      </c>
      <c r="E11" s="91">
        <v>1</v>
      </c>
      <c r="F11" s="45"/>
      <c r="G11" s="50"/>
      <c r="H11" s="32"/>
    </row>
    <row r="12" spans="1:8" ht="14.25" customHeight="1">
      <c r="A12" s="25"/>
      <c r="B12" s="28"/>
      <c r="C12" s="28"/>
      <c r="D12" s="90" t="s">
        <v>358</v>
      </c>
      <c r="E12" s="91">
        <v>1</v>
      </c>
      <c r="F12" s="45"/>
      <c r="G12" s="50"/>
      <c r="H12" s="32"/>
    </row>
    <row r="13" spans="1:8" ht="14.25" customHeight="1">
      <c r="A13" s="25"/>
      <c r="B13" s="28"/>
      <c r="C13" s="28"/>
      <c r="D13" s="90" t="s">
        <v>359</v>
      </c>
      <c r="E13" s="91">
        <v>1</v>
      </c>
      <c r="F13" s="45"/>
      <c r="G13" s="50"/>
      <c r="H13" s="32"/>
    </row>
    <row r="14" spans="1:8" ht="14.25" customHeight="1">
      <c r="A14" s="25"/>
      <c r="B14" s="28"/>
      <c r="C14" s="28"/>
      <c r="D14" s="90" t="s">
        <v>360</v>
      </c>
      <c r="E14" s="91">
        <v>1</v>
      </c>
      <c r="F14" s="45"/>
      <c r="G14" s="50"/>
      <c r="H14" s="32"/>
    </row>
    <row r="15" spans="1:8" ht="14.25" customHeight="1">
      <c r="A15" s="25"/>
      <c r="B15" s="28"/>
      <c r="C15" s="28"/>
      <c r="D15" s="90" t="s">
        <v>229</v>
      </c>
      <c r="E15" s="91">
        <v>1</v>
      </c>
      <c r="F15" s="45"/>
      <c r="G15" s="50"/>
      <c r="H15" s="32"/>
    </row>
    <row r="16" spans="1:8" ht="14.25" customHeight="1">
      <c r="A16" s="25"/>
      <c r="B16" s="28"/>
      <c r="C16" s="28"/>
      <c r="D16" s="90" t="s">
        <v>231</v>
      </c>
      <c r="E16" s="91">
        <v>1</v>
      </c>
      <c r="F16" s="45"/>
      <c r="G16" s="50"/>
      <c r="H16" s="32"/>
    </row>
    <row r="17" spans="1:8" ht="14.25" customHeight="1">
      <c r="A17" s="25"/>
      <c r="B17" s="28"/>
      <c r="C17" s="28"/>
      <c r="D17" s="94" t="s">
        <v>501</v>
      </c>
      <c r="E17" s="91">
        <v>1</v>
      </c>
      <c r="F17" s="45"/>
      <c r="G17" s="50"/>
      <c r="H17" s="32"/>
    </row>
    <row r="18" spans="1:8" ht="14.25" customHeight="1">
      <c r="A18" s="25"/>
      <c r="B18" s="28"/>
      <c r="C18" s="28"/>
      <c r="D18" s="90" t="s">
        <v>232</v>
      </c>
      <c r="E18" s="91">
        <v>1</v>
      </c>
      <c r="F18" s="45"/>
      <c r="G18" s="50"/>
      <c r="H18" s="32"/>
    </row>
    <row r="19" spans="1:8" ht="14.25" customHeight="1">
      <c r="A19" s="25"/>
      <c r="B19" s="28"/>
      <c r="C19" s="28"/>
      <c r="D19" s="90" t="s">
        <v>233</v>
      </c>
      <c r="E19" s="91">
        <v>1</v>
      </c>
      <c r="F19" s="45"/>
      <c r="G19" s="50"/>
      <c r="H19" s="32"/>
    </row>
    <row r="20" spans="1:8" ht="14.25" customHeight="1">
      <c r="A20" s="25"/>
      <c r="B20" s="28"/>
      <c r="C20" s="28"/>
      <c r="D20" s="90" t="s">
        <v>234</v>
      </c>
      <c r="E20" s="91">
        <v>1</v>
      </c>
      <c r="F20" s="45"/>
      <c r="G20" s="50"/>
      <c r="H20" s="32"/>
    </row>
    <row r="21" spans="1:8" ht="14.25" customHeight="1">
      <c r="A21" s="25"/>
      <c r="B21" s="28"/>
      <c r="C21" s="28"/>
      <c r="D21" s="90" t="s">
        <v>235</v>
      </c>
      <c r="E21" s="91">
        <v>2</v>
      </c>
      <c r="F21" s="45"/>
      <c r="G21" s="50"/>
      <c r="H21" s="32"/>
    </row>
    <row r="22" spans="1:8" ht="14.25" customHeight="1">
      <c r="A22" s="25"/>
      <c r="B22" s="28"/>
      <c r="C22" s="28"/>
      <c r="D22" s="90" t="s">
        <v>236</v>
      </c>
      <c r="E22" s="91">
        <v>2</v>
      </c>
      <c r="F22" s="45"/>
      <c r="G22" s="50"/>
      <c r="H22" s="32"/>
    </row>
    <row r="23" spans="1:8" ht="14.25" customHeight="1">
      <c r="A23" s="25"/>
      <c r="B23" s="28"/>
      <c r="C23" s="28"/>
      <c r="D23" s="90" t="s">
        <v>237</v>
      </c>
      <c r="E23" s="91">
        <v>1</v>
      </c>
      <c r="F23" s="45"/>
      <c r="G23" s="50"/>
      <c r="H23" s="32"/>
    </row>
    <row r="24" spans="1:8" ht="14.25" customHeight="1">
      <c r="A24" s="25"/>
      <c r="B24" s="28"/>
      <c r="C24" s="28"/>
      <c r="D24" s="90" t="s">
        <v>238</v>
      </c>
      <c r="E24" s="91">
        <v>1</v>
      </c>
      <c r="F24" s="45"/>
      <c r="G24" s="50"/>
      <c r="H24" s="32"/>
    </row>
    <row r="25" spans="1:8" ht="14.25" customHeight="1">
      <c r="A25" s="25"/>
      <c r="B25" s="28"/>
      <c r="C25" s="28"/>
      <c r="D25" s="90" t="s">
        <v>239</v>
      </c>
      <c r="E25" s="91">
        <v>1</v>
      </c>
      <c r="F25" s="45"/>
      <c r="G25" s="50"/>
      <c r="H25" s="32"/>
    </row>
    <row r="26" spans="1:8" ht="14.25" customHeight="1">
      <c r="A26" s="25"/>
      <c r="B26" s="28"/>
      <c r="C26" s="28"/>
      <c r="D26" s="90" t="s">
        <v>240</v>
      </c>
      <c r="E26" s="91">
        <v>1</v>
      </c>
      <c r="F26" s="45"/>
      <c r="G26" s="50"/>
      <c r="H26" s="32"/>
    </row>
    <row r="27" spans="1:8" ht="14.25" customHeight="1">
      <c r="A27" s="25"/>
      <c r="B27" s="28"/>
      <c r="C27" s="28"/>
      <c r="D27" s="90" t="s">
        <v>241</v>
      </c>
      <c r="E27" s="91">
        <v>1</v>
      </c>
      <c r="F27" s="45"/>
      <c r="G27" s="50"/>
      <c r="H27" s="32"/>
    </row>
    <row r="28" spans="1:8" ht="14.25" customHeight="1">
      <c r="A28" s="25"/>
      <c r="B28" s="28"/>
      <c r="C28" s="28"/>
      <c r="D28" s="90" t="s">
        <v>242</v>
      </c>
      <c r="E28" s="91">
        <v>1</v>
      </c>
      <c r="F28" s="45"/>
      <c r="G28" s="50"/>
      <c r="H28" s="32"/>
    </row>
    <row r="29" spans="1:8" ht="14.25" customHeight="1">
      <c r="A29" s="25"/>
      <c r="B29" s="28"/>
      <c r="C29" s="28"/>
      <c r="D29" s="90" t="s">
        <v>243</v>
      </c>
      <c r="E29" s="91">
        <v>1</v>
      </c>
      <c r="F29" s="45"/>
      <c r="G29" s="50"/>
      <c r="H29" s="32"/>
    </row>
    <row r="30" spans="1:8" ht="14.25" customHeight="1">
      <c r="A30" s="25"/>
      <c r="B30" s="28"/>
      <c r="C30" s="28"/>
      <c r="D30" s="90" t="s">
        <v>244</v>
      </c>
      <c r="E30" s="91">
        <v>1</v>
      </c>
      <c r="F30" s="45"/>
      <c r="G30" s="50"/>
      <c r="H30" s="32"/>
    </row>
    <row r="31" spans="1:8" ht="14.25" customHeight="1">
      <c r="A31" s="25"/>
      <c r="B31" s="28"/>
      <c r="C31" s="28"/>
      <c r="D31" s="90" t="s">
        <v>245</v>
      </c>
      <c r="E31" s="91">
        <v>1</v>
      </c>
      <c r="F31" s="45"/>
      <c r="G31" s="50"/>
      <c r="H31" s="32"/>
    </row>
    <row r="32" spans="1:8" ht="14.25" customHeight="1">
      <c r="A32" s="25"/>
      <c r="B32" s="28"/>
      <c r="C32" s="28"/>
      <c r="D32" s="90" t="s">
        <v>246</v>
      </c>
      <c r="E32" s="91">
        <v>1</v>
      </c>
      <c r="F32" s="45"/>
      <c r="G32" s="50"/>
      <c r="H32" s="32"/>
    </row>
    <row r="33" spans="1:8" ht="14.25" customHeight="1">
      <c r="A33" s="25"/>
      <c r="B33" s="28"/>
      <c r="C33" s="28"/>
      <c r="D33" s="90" t="s">
        <v>383</v>
      </c>
      <c r="E33" s="91">
        <v>1</v>
      </c>
      <c r="F33" s="45"/>
      <c r="G33" s="50"/>
      <c r="H33" s="32"/>
    </row>
    <row r="34" spans="1:8" ht="14.25" customHeight="1">
      <c r="A34" s="25"/>
      <c r="B34" s="28"/>
      <c r="C34" s="28"/>
      <c r="D34" s="90" t="s">
        <v>384</v>
      </c>
      <c r="E34" s="91">
        <v>1</v>
      </c>
      <c r="F34" s="45"/>
      <c r="G34" s="50"/>
      <c r="H34" s="32"/>
    </row>
    <row r="35" spans="1:8" ht="14.25" customHeight="1" thickBot="1">
      <c r="A35" s="25"/>
      <c r="B35" s="28"/>
      <c r="C35" s="28"/>
      <c r="D35" s="95" t="s">
        <v>385</v>
      </c>
      <c r="E35" s="96">
        <v>1</v>
      </c>
      <c r="F35" s="78"/>
      <c r="G35" s="79"/>
      <c r="H35" s="77"/>
    </row>
    <row r="36" spans="1:8" ht="14.25" customHeight="1">
      <c r="A36" s="24">
        <v>2</v>
      </c>
      <c r="B36" s="43" t="s">
        <v>150</v>
      </c>
      <c r="C36" s="43"/>
      <c r="D36" s="88" t="s">
        <v>386</v>
      </c>
      <c r="E36" s="97">
        <v>22</v>
      </c>
      <c r="F36" s="54"/>
      <c r="G36" s="54"/>
      <c r="H36" s="34"/>
    </row>
    <row r="37" spans="1:8" ht="14.25" customHeight="1">
      <c r="A37" s="25"/>
      <c r="B37" s="28"/>
      <c r="C37" s="28"/>
      <c r="D37" s="90" t="s">
        <v>387</v>
      </c>
      <c r="E37" s="98">
        <v>1</v>
      </c>
      <c r="F37" s="50"/>
      <c r="G37" s="50"/>
      <c r="H37" s="32"/>
    </row>
    <row r="38" spans="1:8" ht="14.25" customHeight="1">
      <c r="A38" s="25"/>
      <c r="B38" s="28"/>
      <c r="C38" s="28"/>
      <c r="D38" s="90" t="s">
        <v>388</v>
      </c>
      <c r="E38" s="98">
        <v>1</v>
      </c>
      <c r="F38" s="50"/>
      <c r="G38" s="50"/>
      <c r="H38" s="32"/>
    </row>
    <row r="39" spans="1:8" ht="14.25" customHeight="1" thickBot="1">
      <c r="A39" s="26"/>
      <c r="B39" s="31"/>
      <c r="C39" s="31"/>
      <c r="D39" s="92" t="s">
        <v>502</v>
      </c>
      <c r="E39" s="99">
        <v>1</v>
      </c>
      <c r="F39" s="52"/>
      <c r="G39" s="52"/>
      <c r="H39" s="33"/>
    </row>
    <row r="40" spans="1:8" ht="14.25" customHeight="1">
      <c r="A40" s="25">
        <v>3</v>
      </c>
      <c r="B40" s="28" t="s">
        <v>28</v>
      </c>
      <c r="C40" s="28"/>
      <c r="D40" s="100" t="s">
        <v>503</v>
      </c>
      <c r="E40" s="101">
        <v>2</v>
      </c>
      <c r="F40" s="47"/>
      <c r="G40" s="60"/>
      <c r="H40" s="69"/>
    </row>
    <row r="41" spans="1:8" ht="14.25" customHeight="1">
      <c r="A41" s="25"/>
      <c r="B41" s="28"/>
      <c r="C41" s="28"/>
      <c r="D41" s="102" t="s">
        <v>504</v>
      </c>
      <c r="E41" s="103">
        <v>1</v>
      </c>
      <c r="F41" s="47"/>
      <c r="G41" s="60"/>
      <c r="H41" s="69"/>
    </row>
    <row r="42" spans="1:8" ht="14.25" customHeight="1">
      <c r="A42" s="25"/>
      <c r="B42" s="28"/>
      <c r="C42" s="28"/>
      <c r="D42" s="102" t="s">
        <v>505</v>
      </c>
      <c r="E42" s="103">
        <v>1</v>
      </c>
      <c r="F42" s="47"/>
      <c r="G42" s="60"/>
      <c r="H42" s="69"/>
    </row>
    <row r="43" spans="1:8" ht="14.25" customHeight="1">
      <c r="A43" s="25"/>
      <c r="B43" s="28"/>
      <c r="C43" s="28"/>
      <c r="D43" s="102" t="s">
        <v>506</v>
      </c>
      <c r="E43" s="103">
        <v>1</v>
      </c>
      <c r="F43" s="47"/>
      <c r="G43" s="60"/>
      <c r="H43" s="69"/>
    </row>
    <row r="44" spans="1:8" ht="14.25" customHeight="1" thickBot="1">
      <c r="A44" s="26"/>
      <c r="B44" s="31"/>
      <c r="C44" s="31"/>
      <c r="D44" s="104" t="s">
        <v>507</v>
      </c>
      <c r="E44" s="105">
        <v>1</v>
      </c>
      <c r="F44" s="51"/>
      <c r="G44" s="52"/>
      <c r="H44" s="33"/>
    </row>
    <row r="45" spans="1:8" ht="14.25" customHeight="1">
      <c r="A45" s="24">
        <v>4</v>
      </c>
      <c r="B45" s="43" t="s">
        <v>29</v>
      </c>
      <c r="C45" s="43"/>
      <c r="D45" s="88" t="s">
        <v>115</v>
      </c>
      <c r="E45" s="107">
        <v>1</v>
      </c>
      <c r="F45" s="53"/>
      <c r="G45" s="54"/>
      <c r="H45" s="34"/>
    </row>
    <row r="46" spans="1:8" ht="14.25" customHeight="1" thickBot="1">
      <c r="A46" s="167"/>
      <c r="B46" s="122"/>
      <c r="C46" s="122"/>
      <c r="D46" s="92" t="s">
        <v>116</v>
      </c>
      <c r="E46" s="110">
        <v>22</v>
      </c>
      <c r="F46" s="51"/>
      <c r="G46" s="52"/>
      <c r="H46" s="33"/>
    </row>
    <row r="47" spans="1:8" ht="14.25" customHeight="1" thickBot="1">
      <c r="A47" s="166">
        <v>5</v>
      </c>
      <c r="B47" s="121" t="s">
        <v>427</v>
      </c>
      <c r="C47" s="192"/>
      <c r="D47" s="115" t="s">
        <v>85</v>
      </c>
      <c r="E47" s="242">
        <v>1</v>
      </c>
      <c r="F47" s="53"/>
      <c r="G47" s="54"/>
      <c r="H47" s="34"/>
    </row>
    <row r="48" spans="1:8" ht="24" customHeight="1" thickBot="1">
      <c r="A48" s="422" t="s">
        <v>167</v>
      </c>
      <c r="B48" s="423"/>
      <c r="C48" s="423"/>
      <c r="D48" s="423"/>
      <c r="E48" s="424"/>
      <c r="F48" s="70"/>
      <c r="G48" s="70"/>
      <c r="H48" s="70"/>
    </row>
    <row r="49" spans="1:8" ht="15.75" thickBot="1">
      <c r="A49" s="24">
        <v>1</v>
      </c>
      <c r="B49" s="243" t="s">
        <v>429</v>
      </c>
      <c r="C49" s="43"/>
      <c r="D49" s="88"/>
      <c r="E49" s="107"/>
      <c r="F49" s="53"/>
      <c r="G49" s="54"/>
      <c r="H49" s="34"/>
    </row>
    <row r="50" spans="1:8" ht="15">
      <c r="A50" s="24">
        <v>2</v>
      </c>
      <c r="B50" s="43" t="s">
        <v>152</v>
      </c>
      <c r="C50" s="43"/>
      <c r="D50" s="88" t="s">
        <v>122</v>
      </c>
      <c r="E50" s="107">
        <v>22</v>
      </c>
      <c r="F50" s="53"/>
      <c r="G50" s="54"/>
      <c r="H50" s="34"/>
    </row>
    <row r="51" spans="1:8" ht="15">
      <c r="A51" s="25"/>
      <c r="B51" s="28"/>
      <c r="C51" s="28"/>
      <c r="D51" s="90" t="s">
        <v>123</v>
      </c>
      <c r="E51" s="109">
        <v>1</v>
      </c>
      <c r="F51" s="45"/>
      <c r="G51" s="50"/>
      <c r="H51" s="32"/>
    </row>
    <row r="52" spans="1:8" ht="22.5">
      <c r="A52" s="25"/>
      <c r="B52" s="28"/>
      <c r="C52" s="28"/>
      <c r="D52" s="90" t="s">
        <v>124</v>
      </c>
      <c r="E52" s="109">
        <v>2</v>
      </c>
      <c r="F52" s="45"/>
      <c r="G52" s="50"/>
      <c r="H52" s="32"/>
    </row>
    <row r="53" spans="1:8" ht="22.5">
      <c r="A53" s="25"/>
      <c r="B53" s="28"/>
      <c r="C53" s="28"/>
      <c r="D53" s="90" t="s">
        <v>125</v>
      </c>
      <c r="E53" s="109">
        <v>1</v>
      </c>
      <c r="F53" s="45"/>
      <c r="G53" s="50"/>
      <c r="H53" s="32"/>
    </row>
    <row r="54" spans="1:8" ht="12.75" customHeight="1">
      <c r="A54" s="25"/>
      <c r="B54" s="28"/>
      <c r="C54" s="28"/>
      <c r="D54" s="90" t="s">
        <v>126</v>
      </c>
      <c r="E54" s="109">
        <v>1</v>
      </c>
      <c r="F54" s="45"/>
      <c r="G54" s="50"/>
      <c r="H54" s="32"/>
    </row>
    <row r="55" spans="1:8" ht="12.75" customHeight="1">
      <c r="A55" s="25"/>
      <c r="B55" s="28"/>
      <c r="C55" s="28"/>
      <c r="D55" s="90" t="s">
        <v>127</v>
      </c>
      <c r="E55" s="109">
        <v>1</v>
      </c>
      <c r="F55" s="45"/>
      <c r="G55" s="50"/>
      <c r="H55" s="32"/>
    </row>
    <row r="56" spans="1:8" ht="11.25" customHeight="1">
      <c r="A56" s="25"/>
      <c r="B56" s="28"/>
      <c r="C56" s="28"/>
      <c r="D56" s="90" t="s">
        <v>128</v>
      </c>
      <c r="E56" s="109">
        <v>1</v>
      </c>
      <c r="F56" s="45"/>
      <c r="G56" s="50"/>
      <c r="H56" s="32"/>
    </row>
    <row r="57" spans="1:8" ht="12" customHeight="1">
      <c r="A57" s="25"/>
      <c r="B57" s="28"/>
      <c r="C57" s="28"/>
      <c r="D57" s="90" t="s">
        <v>129</v>
      </c>
      <c r="E57" s="109">
        <v>1</v>
      </c>
      <c r="F57" s="45"/>
      <c r="G57" s="50"/>
      <c r="H57" s="32"/>
    </row>
    <row r="58" spans="1:8" ht="13.5" customHeight="1" thickBot="1">
      <c r="A58" s="25"/>
      <c r="B58" s="28"/>
      <c r="C58" s="28"/>
      <c r="D58" s="95" t="s">
        <v>130</v>
      </c>
      <c r="E58" s="108">
        <v>1</v>
      </c>
      <c r="F58" s="78"/>
      <c r="G58" s="79"/>
      <c r="H58" s="77"/>
    </row>
    <row r="59" spans="1:8" ht="30.75" thickBot="1">
      <c r="A59" s="24">
        <v>3</v>
      </c>
      <c r="B59" s="244" t="s">
        <v>363</v>
      </c>
      <c r="C59" s="43"/>
      <c r="D59" s="111"/>
      <c r="E59" s="150"/>
      <c r="F59" s="53"/>
      <c r="G59" s="54"/>
      <c r="H59" s="34"/>
    </row>
    <row r="60" spans="1:8" ht="30.75" customHeight="1" thickBot="1">
      <c r="A60" s="25">
        <v>4</v>
      </c>
      <c r="B60" s="133" t="s">
        <v>428</v>
      </c>
      <c r="C60" s="28"/>
      <c r="D60" s="90" t="s">
        <v>86</v>
      </c>
      <c r="E60" s="103">
        <v>1</v>
      </c>
      <c r="F60" s="45"/>
      <c r="G60" s="50"/>
      <c r="H60" s="32"/>
    </row>
    <row r="61" spans="1:8" ht="24" customHeight="1" thickBot="1">
      <c r="A61" s="414" t="s">
        <v>27</v>
      </c>
      <c r="B61" s="415"/>
      <c r="C61" s="415"/>
      <c r="D61" s="415"/>
      <c r="E61" s="416"/>
      <c r="F61" s="70"/>
      <c r="G61" s="70"/>
      <c r="H61" s="70"/>
    </row>
    <row r="62" spans="1:8" ht="12.75" customHeight="1">
      <c r="A62" s="24">
        <v>1</v>
      </c>
      <c r="B62" s="43" t="s">
        <v>161</v>
      </c>
      <c r="C62" s="43"/>
      <c r="D62" s="88" t="s">
        <v>131</v>
      </c>
      <c r="E62" s="107">
        <v>1</v>
      </c>
      <c r="F62" s="53"/>
      <c r="G62" s="54"/>
      <c r="H62" s="34"/>
    </row>
    <row r="63" spans="1:8" ht="15">
      <c r="A63" s="25"/>
      <c r="B63" s="28"/>
      <c r="C63" s="28"/>
      <c r="D63" s="112" t="s">
        <v>132</v>
      </c>
      <c r="E63" s="109">
        <v>1</v>
      </c>
      <c r="F63" s="45"/>
      <c r="G63" s="50"/>
      <c r="H63" s="32"/>
    </row>
    <row r="64" spans="1:8" ht="15">
      <c r="A64" s="25"/>
      <c r="B64" s="28"/>
      <c r="C64" s="28"/>
      <c r="D64" s="112" t="s">
        <v>133</v>
      </c>
      <c r="E64" s="109">
        <v>1</v>
      </c>
      <c r="F64" s="45"/>
      <c r="G64" s="50"/>
      <c r="H64" s="32"/>
    </row>
    <row r="65" spans="1:8" ht="15">
      <c r="A65" s="25"/>
      <c r="B65" s="28"/>
      <c r="C65" s="28"/>
      <c r="D65" s="112" t="s">
        <v>134</v>
      </c>
      <c r="E65" s="109">
        <v>1</v>
      </c>
      <c r="F65" s="45"/>
      <c r="G65" s="50"/>
      <c r="H65" s="32"/>
    </row>
    <row r="66" spans="1:8" ht="15">
      <c r="A66" s="25"/>
      <c r="B66" s="28"/>
      <c r="C66" s="28"/>
      <c r="D66" s="112" t="s">
        <v>143</v>
      </c>
      <c r="E66" s="109">
        <v>1</v>
      </c>
      <c r="F66" s="45"/>
      <c r="G66" s="50"/>
      <c r="H66" s="32"/>
    </row>
    <row r="67" spans="1:8" ht="15">
      <c r="A67" s="25"/>
      <c r="B67" s="28"/>
      <c r="C67" s="28"/>
      <c r="D67" s="112" t="s">
        <v>142</v>
      </c>
      <c r="E67" s="109">
        <v>1</v>
      </c>
      <c r="F67" s="45"/>
      <c r="G67" s="50"/>
      <c r="H67" s="32"/>
    </row>
    <row r="68" spans="1:8" ht="15">
      <c r="A68" s="25"/>
      <c r="B68" s="28"/>
      <c r="C68" s="28"/>
      <c r="D68" s="112" t="s">
        <v>141</v>
      </c>
      <c r="E68" s="109">
        <v>1</v>
      </c>
      <c r="F68" s="45"/>
      <c r="G68" s="50"/>
      <c r="H68" s="32"/>
    </row>
    <row r="69" spans="1:8" ht="15">
      <c r="A69" s="25"/>
      <c r="B69" s="28"/>
      <c r="C69" s="28"/>
      <c r="D69" s="112" t="s">
        <v>140</v>
      </c>
      <c r="E69" s="109">
        <v>1</v>
      </c>
      <c r="F69" s="45"/>
      <c r="G69" s="50"/>
      <c r="H69" s="32"/>
    </row>
    <row r="70" spans="1:8" ht="15">
      <c r="A70" s="25"/>
      <c r="B70" s="28"/>
      <c r="C70" s="28"/>
      <c r="D70" s="112" t="s">
        <v>139</v>
      </c>
      <c r="E70" s="109">
        <v>1</v>
      </c>
      <c r="F70" s="45"/>
      <c r="G70" s="50"/>
      <c r="H70" s="32"/>
    </row>
    <row r="71" spans="1:8" ht="15">
      <c r="A71" s="25"/>
      <c r="B71" s="28"/>
      <c r="C71" s="28"/>
      <c r="D71" s="112" t="s">
        <v>138</v>
      </c>
      <c r="E71" s="109">
        <v>1</v>
      </c>
      <c r="F71" s="45"/>
      <c r="G71" s="50"/>
      <c r="H71" s="32"/>
    </row>
    <row r="72" spans="1:8" ht="15">
      <c r="A72" s="25"/>
      <c r="B72" s="28"/>
      <c r="C72" s="28"/>
      <c r="D72" s="112" t="s">
        <v>137</v>
      </c>
      <c r="E72" s="109">
        <v>1</v>
      </c>
      <c r="F72" s="45"/>
      <c r="G72" s="50"/>
      <c r="H72" s="32"/>
    </row>
    <row r="73" spans="1:8" ht="15">
      <c r="A73" s="25"/>
      <c r="B73" s="28"/>
      <c r="C73" s="28"/>
      <c r="D73" s="112" t="s">
        <v>136</v>
      </c>
      <c r="E73" s="109">
        <v>1</v>
      </c>
      <c r="F73" s="45"/>
      <c r="G73" s="50"/>
      <c r="H73" s="32"/>
    </row>
    <row r="74" spans="1:8" ht="15.75" thickBot="1">
      <c r="A74" s="26"/>
      <c r="B74" s="31"/>
      <c r="C74" s="31"/>
      <c r="D74" s="113" t="s">
        <v>135</v>
      </c>
      <c r="E74" s="110">
        <v>1</v>
      </c>
      <c r="F74" s="51"/>
      <c r="G74" s="52"/>
      <c r="H74" s="33"/>
    </row>
    <row r="75" spans="1:8" ht="23.25" thickBot="1">
      <c r="A75" s="38">
        <v>2</v>
      </c>
      <c r="B75" s="39" t="s">
        <v>431</v>
      </c>
      <c r="C75" s="39"/>
      <c r="D75" s="115" t="s">
        <v>144</v>
      </c>
      <c r="E75" s="116">
        <v>1</v>
      </c>
      <c r="F75" s="38"/>
      <c r="G75" s="39"/>
      <c r="H75" s="40"/>
    </row>
    <row r="76" spans="1:8" ht="15.75" thickBot="1">
      <c r="A76" s="24">
        <v>3</v>
      </c>
      <c r="B76" s="243" t="s">
        <v>432</v>
      </c>
      <c r="C76" s="43"/>
      <c r="D76" s="232"/>
      <c r="E76" s="227"/>
      <c r="F76" s="24"/>
      <c r="G76" s="43"/>
      <c r="H76" s="233"/>
    </row>
    <row r="77" spans="1:8" ht="15.75" thickBot="1">
      <c r="A77" s="24">
        <v>4</v>
      </c>
      <c r="B77" s="243" t="s">
        <v>433</v>
      </c>
      <c r="C77" s="43"/>
      <c r="D77" s="232"/>
      <c r="E77" s="227"/>
      <c r="F77" s="24"/>
      <c r="G77" s="43"/>
      <c r="H77" s="233"/>
    </row>
    <row r="78" spans="1:8" ht="15.75" thickBot="1">
      <c r="A78" s="24">
        <v>5</v>
      </c>
      <c r="B78" s="43" t="s">
        <v>434</v>
      </c>
      <c r="C78" s="43"/>
      <c r="D78" s="232" t="s">
        <v>87</v>
      </c>
      <c r="E78" s="227">
        <v>1</v>
      </c>
      <c r="F78" s="24"/>
      <c r="G78" s="43"/>
      <c r="H78" s="233"/>
    </row>
    <row r="79" spans="1:8" ht="15.75" thickBot="1">
      <c r="A79" s="24">
        <v>6</v>
      </c>
      <c r="B79" s="243" t="s">
        <v>397</v>
      </c>
      <c r="C79" s="43"/>
      <c r="D79" s="232"/>
      <c r="E79" s="227"/>
      <c r="F79" s="24"/>
      <c r="G79" s="43"/>
      <c r="H79" s="233"/>
    </row>
    <row r="80" spans="1:8" ht="23.25" thickBot="1">
      <c r="A80" s="24">
        <v>7</v>
      </c>
      <c r="B80" s="43" t="s">
        <v>435</v>
      </c>
      <c r="C80" s="43"/>
      <c r="D80" s="232" t="s">
        <v>471</v>
      </c>
      <c r="E80" s="227">
        <v>1</v>
      </c>
      <c r="F80" s="24"/>
      <c r="G80" s="43"/>
      <c r="H80" s="233"/>
    </row>
    <row r="81" spans="1:8" ht="15.75" thickBot="1">
      <c r="A81" s="25"/>
      <c r="B81" s="28"/>
      <c r="C81" s="28"/>
      <c r="D81" s="232" t="s">
        <v>472</v>
      </c>
      <c r="E81" s="227">
        <v>1</v>
      </c>
      <c r="F81" s="24"/>
      <c r="G81" s="43"/>
      <c r="H81" s="233"/>
    </row>
    <row r="82" spans="1:8" ht="15.75" thickBot="1">
      <c r="A82" s="25"/>
      <c r="B82" s="28"/>
      <c r="C82" s="28"/>
      <c r="D82" s="232" t="s">
        <v>473</v>
      </c>
      <c r="E82" s="227">
        <v>1</v>
      </c>
      <c r="F82" s="24"/>
      <c r="G82" s="43"/>
      <c r="H82" s="233"/>
    </row>
    <row r="83" spans="1:8" ht="15.75" thickBot="1">
      <c r="A83" s="24">
        <v>8</v>
      </c>
      <c r="B83" s="243" t="s">
        <v>436</v>
      </c>
      <c r="C83" s="43"/>
      <c r="D83" s="232"/>
      <c r="E83" s="227"/>
      <c r="F83" s="24"/>
      <c r="G83" s="43"/>
      <c r="H83" s="233"/>
    </row>
    <row r="84" spans="1:8" ht="15.75" thickBot="1">
      <c r="A84" s="24">
        <v>9</v>
      </c>
      <c r="B84" s="43" t="s">
        <v>437</v>
      </c>
      <c r="C84" s="43"/>
      <c r="D84" s="232" t="s">
        <v>474</v>
      </c>
      <c r="E84" s="227">
        <v>1</v>
      </c>
      <c r="F84" s="24"/>
      <c r="G84" s="43"/>
      <c r="H84" s="233"/>
    </row>
    <row r="85" spans="1:8" ht="15.75" thickBot="1">
      <c r="A85" s="24"/>
      <c r="B85" s="43"/>
      <c r="C85" s="43"/>
      <c r="D85" s="232" t="s">
        <v>475</v>
      </c>
      <c r="E85" s="227">
        <v>1</v>
      </c>
      <c r="F85" s="24"/>
      <c r="G85" s="43"/>
      <c r="H85" s="233"/>
    </row>
    <row r="86" spans="1:8" ht="23.25" thickBot="1">
      <c r="A86" s="24"/>
      <c r="B86" s="43"/>
      <c r="C86" s="43"/>
      <c r="D86" s="232" t="s">
        <v>476</v>
      </c>
      <c r="E86" s="227">
        <v>1</v>
      </c>
      <c r="F86" s="24"/>
      <c r="G86" s="43"/>
      <c r="H86" s="233"/>
    </row>
    <row r="87" spans="1:8" ht="15.75" thickBot="1">
      <c r="A87" s="24">
        <v>10</v>
      </c>
      <c r="B87" s="43" t="s">
        <v>438</v>
      </c>
      <c r="C87" s="43"/>
      <c r="D87" s="245" t="s">
        <v>477</v>
      </c>
      <c r="E87" s="129">
        <v>1</v>
      </c>
      <c r="F87" s="24"/>
      <c r="G87" s="43"/>
      <c r="H87" s="233"/>
    </row>
    <row r="88" spans="1:8" ht="15.75" thickBot="1">
      <c r="A88" s="24">
        <v>11</v>
      </c>
      <c r="B88" s="243" t="s">
        <v>439</v>
      </c>
      <c r="C88" s="43"/>
      <c r="D88" s="232"/>
      <c r="E88" s="227"/>
      <c r="F88" s="24"/>
      <c r="G88" s="43"/>
      <c r="H88" s="233"/>
    </row>
    <row r="89" spans="1:8" ht="15.75" thickBot="1">
      <c r="A89" s="24">
        <v>12</v>
      </c>
      <c r="B89" s="43" t="s">
        <v>393</v>
      </c>
      <c r="C89" s="43"/>
      <c r="D89" s="102" t="s">
        <v>478</v>
      </c>
      <c r="E89" s="246">
        <v>1</v>
      </c>
      <c r="F89" s="24"/>
      <c r="G89" s="43"/>
      <c r="H89" s="233"/>
    </row>
    <row r="90" spans="1:8" ht="15">
      <c r="A90" s="24">
        <v>13</v>
      </c>
      <c r="B90" s="43" t="s">
        <v>26</v>
      </c>
      <c r="C90" s="43"/>
      <c r="D90" s="88" t="s">
        <v>145</v>
      </c>
      <c r="E90" s="107">
        <v>22</v>
      </c>
      <c r="F90" s="53"/>
      <c r="G90" s="54"/>
      <c r="H90" s="34"/>
    </row>
    <row r="91" spans="1:8" ht="22.5">
      <c r="A91" s="74"/>
      <c r="B91" s="75"/>
      <c r="C91" s="75"/>
      <c r="D91" s="90" t="s">
        <v>146</v>
      </c>
      <c r="E91" s="109">
        <v>1</v>
      </c>
      <c r="F91" s="72"/>
      <c r="G91" s="71"/>
      <c r="H91" s="73"/>
    </row>
    <row r="92" spans="1:8" ht="12.75">
      <c r="A92" s="74"/>
      <c r="B92" s="75"/>
      <c r="C92" s="75"/>
      <c r="D92" s="90" t="s">
        <v>147</v>
      </c>
      <c r="E92" s="109">
        <v>1</v>
      </c>
      <c r="F92" s="72"/>
      <c r="G92" s="71"/>
      <c r="H92" s="73"/>
    </row>
    <row r="93" spans="1:8" ht="34.5" thickBot="1">
      <c r="A93" s="193"/>
      <c r="B93" s="194"/>
      <c r="C93" s="194"/>
      <c r="D93" s="92" t="s">
        <v>148</v>
      </c>
      <c r="E93" s="110">
        <v>1</v>
      </c>
      <c r="F93" s="195"/>
      <c r="G93" s="196"/>
      <c r="H93" s="197"/>
    </row>
    <row r="94" spans="1:8" ht="15.75" thickBot="1">
      <c r="A94" s="193">
        <v>14</v>
      </c>
      <c r="B94" s="43" t="s">
        <v>398</v>
      </c>
      <c r="C94" s="194"/>
      <c r="D94" s="234" t="s">
        <v>479</v>
      </c>
      <c r="E94" s="235">
        <v>1</v>
      </c>
      <c r="F94" s="193"/>
      <c r="G94" s="194"/>
      <c r="H94" s="236"/>
    </row>
    <row r="95" spans="1:8" ht="13.5" thickBot="1">
      <c r="A95" s="74"/>
      <c r="B95" s="75"/>
      <c r="C95" s="75"/>
      <c r="D95" s="234" t="s">
        <v>480</v>
      </c>
      <c r="E95" s="235">
        <v>1</v>
      </c>
      <c r="F95" s="193"/>
      <c r="G95" s="194"/>
      <c r="H95" s="236"/>
    </row>
    <row r="96" spans="1:8" ht="13.5" thickBot="1">
      <c r="A96" s="74"/>
      <c r="B96" s="75"/>
      <c r="C96" s="75"/>
      <c r="D96" s="234" t="s">
        <v>481</v>
      </c>
      <c r="E96" s="235">
        <v>1</v>
      </c>
      <c r="F96" s="193"/>
      <c r="G96" s="194"/>
      <c r="H96" s="236"/>
    </row>
    <row r="97" spans="1:8" ht="13.5" thickBot="1">
      <c r="A97" s="74"/>
      <c r="B97" s="75"/>
      <c r="C97" s="75"/>
      <c r="D97" s="234" t="s">
        <v>482</v>
      </c>
      <c r="E97" s="235">
        <v>1</v>
      </c>
      <c r="F97" s="193"/>
      <c r="G97" s="194"/>
      <c r="H97" s="236"/>
    </row>
    <row r="98" spans="1:8" ht="13.5" thickBot="1">
      <c r="A98" s="74"/>
      <c r="B98" s="75"/>
      <c r="C98" s="75"/>
      <c r="D98" s="234" t="s">
        <v>483</v>
      </c>
      <c r="E98" s="235">
        <v>1</v>
      </c>
      <c r="F98" s="193"/>
      <c r="G98" s="194"/>
      <c r="H98" s="236"/>
    </row>
    <row r="99" spans="1:8" ht="13.5" thickBot="1">
      <c r="A99" s="74"/>
      <c r="B99" s="75"/>
      <c r="C99" s="75"/>
      <c r="D99" s="234" t="s">
        <v>484</v>
      </c>
      <c r="E99" s="235">
        <v>1</v>
      </c>
      <c r="F99" s="193"/>
      <c r="G99" s="194"/>
      <c r="H99" s="236"/>
    </row>
    <row r="100" spans="1:8" ht="30.75" thickBot="1">
      <c r="A100" s="24">
        <v>15</v>
      </c>
      <c r="B100" s="247" t="s">
        <v>441</v>
      </c>
      <c r="C100" s="194"/>
      <c r="D100" s="234"/>
      <c r="E100" s="235"/>
      <c r="F100" s="193"/>
      <c r="G100" s="194"/>
      <c r="H100" s="236"/>
    </row>
    <row r="101" spans="1:8" ht="15.75" thickBot="1">
      <c r="A101" s="24">
        <v>16</v>
      </c>
      <c r="B101" s="43" t="s">
        <v>442</v>
      </c>
      <c r="C101" s="194"/>
      <c r="D101" s="88" t="s">
        <v>485</v>
      </c>
      <c r="E101" s="107">
        <v>1</v>
      </c>
      <c r="F101" s="193"/>
      <c r="G101" s="194"/>
      <c r="H101" s="236"/>
    </row>
    <row r="102" spans="1:8" ht="13.5" thickBot="1">
      <c r="A102" s="74"/>
      <c r="B102" s="75"/>
      <c r="C102" s="75"/>
      <c r="D102" s="90" t="s">
        <v>486</v>
      </c>
      <c r="E102" s="109">
        <v>1</v>
      </c>
      <c r="F102" s="193"/>
      <c r="G102" s="194"/>
      <c r="H102" s="236"/>
    </row>
    <row r="103" spans="1:8" ht="13.5" thickBot="1">
      <c r="A103" s="74"/>
      <c r="B103" s="75"/>
      <c r="C103" s="75"/>
      <c r="D103" s="90" t="s">
        <v>487</v>
      </c>
      <c r="E103" s="109">
        <v>1</v>
      </c>
      <c r="F103" s="193"/>
      <c r="G103" s="194"/>
      <c r="H103" s="236"/>
    </row>
    <row r="104" spans="1:8" ht="23.25" thickBot="1">
      <c r="A104" s="74"/>
      <c r="B104" s="75"/>
      <c r="C104" s="75"/>
      <c r="D104" s="92" t="s">
        <v>488</v>
      </c>
      <c r="E104" s="110">
        <v>2</v>
      </c>
      <c r="F104" s="193"/>
      <c r="G104" s="194"/>
      <c r="H104" s="236"/>
    </row>
    <row r="105" spans="1:8" ht="15.75" thickBot="1">
      <c r="A105" s="24">
        <v>17</v>
      </c>
      <c r="B105" s="243" t="s">
        <v>443</v>
      </c>
      <c r="C105" s="194"/>
      <c r="D105" s="234"/>
      <c r="E105" s="235"/>
      <c r="F105" s="193"/>
      <c r="G105" s="194"/>
      <c r="H105" s="236"/>
    </row>
    <row r="106" spans="1:8" ht="15.75" thickBot="1">
      <c r="A106" s="24">
        <v>18</v>
      </c>
      <c r="B106" s="43" t="s">
        <v>165</v>
      </c>
      <c r="C106" s="194"/>
      <c r="D106" s="88" t="s">
        <v>179</v>
      </c>
      <c r="E106" s="107">
        <v>1</v>
      </c>
      <c r="F106" s="193"/>
      <c r="G106" s="194"/>
      <c r="H106" s="236"/>
    </row>
    <row r="107" spans="1:8" ht="15.75" thickBot="1">
      <c r="A107" s="24"/>
      <c r="B107" s="43"/>
      <c r="C107" s="194"/>
      <c r="D107" s="92" t="s">
        <v>425</v>
      </c>
      <c r="E107" s="110">
        <v>1</v>
      </c>
      <c r="F107" s="193"/>
      <c r="G107" s="194"/>
      <c r="H107" s="236"/>
    </row>
    <row r="108" spans="1:8" ht="30.75" thickBot="1">
      <c r="A108" s="24">
        <v>19</v>
      </c>
      <c r="B108" s="178" t="s">
        <v>164</v>
      </c>
      <c r="C108" s="194"/>
      <c r="D108" s="111" t="s">
        <v>489</v>
      </c>
      <c r="E108" s="107">
        <v>22</v>
      </c>
      <c r="F108" s="193"/>
      <c r="G108" s="194"/>
      <c r="H108" s="236"/>
    </row>
    <row r="109" spans="1:8" ht="23.25" thickBot="1">
      <c r="A109" s="24"/>
      <c r="B109" s="178"/>
      <c r="C109" s="194"/>
      <c r="D109" s="90" t="s">
        <v>490</v>
      </c>
      <c r="E109" s="109">
        <v>1</v>
      </c>
      <c r="F109" s="193"/>
      <c r="G109" s="194"/>
      <c r="H109" s="236"/>
    </row>
    <row r="110" spans="1:8" ht="15.75" thickBot="1">
      <c r="A110" s="24"/>
      <c r="B110" s="178"/>
      <c r="C110" s="194"/>
      <c r="D110" s="112" t="s">
        <v>491</v>
      </c>
      <c r="E110" s="109">
        <v>1</v>
      </c>
      <c r="F110" s="193"/>
      <c r="G110" s="194"/>
      <c r="H110" s="236"/>
    </row>
    <row r="111" spans="1:8" ht="15.75" thickBot="1">
      <c r="A111" s="24"/>
      <c r="B111" s="178"/>
      <c r="C111" s="194"/>
      <c r="D111" s="112" t="s">
        <v>492</v>
      </c>
      <c r="E111" s="109">
        <v>1</v>
      </c>
      <c r="F111" s="193"/>
      <c r="G111" s="194"/>
      <c r="H111" s="236"/>
    </row>
    <row r="112" spans="1:8" ht="15.75" thickBot="1">
      <c r="A112" s="24"/>
      <c r="B112" s="178"/>
      <c r="C112" s="194"/>
      <c r="D112" s="112" t="s">
        <v>493</v>
      </c>
      <c r="E112" s="109">
        <v>1</v>
      </c>
      <c r="F112" s="193"/>
      <c r="G112" s="194"/>
      <c r="H112" s="236"/>
    </row>
    <row r="113" spans="1:8" ht="23.25" thickBot="1">
      <c r="A113" s="24"/>
      <c r="B113" s="178"/>
      <c r="C113" s="194"/>
      <c r="D113" s="90" t="s">
        <v>494</v>
      </c>
      <c r="E113" s="109">
        <v>1</v>
      </c>
      <c r="F113" s="193"/>
      <c r="G113" s="194"/>
      <c r="H113" s="236"/>
    </row>
    <row r="114" spans="1:8" ht="23.25" thickBot="1">
      <c r="A114" s="24"/>
      <c r="B114" s="178"/>
      <c r="C114" s="194"/>
      <c r="D114" s="90" t="s">
        <v>518</v>
      </c>
      <c r="E114" s="109">
        <v>1</v>
      </c>
      <c r="F114" s="193"/>
      <c r="G114" s="194"/>
      <c r="H114" s="236"/>
    </row>
    <row r="115" spans="1:8" ht="15.75" thickBot="1">
      <c r="A115" s="24"/>
      <c r="B115" s="178"/>
      <c r="C115" s="194"/>
      <c r="D115" s="112" t="s">
        <v>519</v>
      </c>
      <c r="E115" s="109">
        <v>1</v>
      </c>
      <c r="F115" s="193"/>
      <c r="G115" s="194"/>
      <c r="H115" s="236"/>
    </row>
    <row r="116" spans="1:8" ht="23.25" thickBot="1">
      <c r="A116" s="24"/>
      <c r="B116" s="178"/>
      <c r="C116" s="194"/>
      <c r="D116" s="90" t="s">
        <v>520</v>
      </c>
      <c r="E116" s="109">
        <v>1</v>
      </c>
      <c r="F116" s="193"/>
      <c r="G116" s="194"/>
      <c r="H116" s="236"/>
    </row>
    <row r="117" spans="1:8" ht="23.25" thickBot="1">
      <c r="A117" s="24"/>
      <c r="B117" s="178"/>
      <c r="C117" s="194"/>
      <c r="D117" s="90" t="s">
        <v>521</v>
      </c>
      <c r="E117" s="109">
        <v>1</v>
      </c>
      <c r="F117" s="193"/>
      <c r="G117" s="194"/>
      <c r="H117" s="236"/>
    </row>
    <row r="118" spans="1:8" ht="15.75" thickBot="1">
      <c r="A118" s="24"/>
      <c r="B118" s="178"/>
      <c r="C118" s="194"/>
      <c r="D118" s="112" t="s">
        <v>522</v>
      </c>
      <c r="E118" s="109">
        <v>1</v>
      </c>
      <c r="F118" s="193"/>
      <c r="G118" s="194"/>
      <c r="H118" s="236"/>
    </row>
    <row r="119" spans="1:8" ht="23.25" thickBot="1">
      <c r="A119" s="24"/>
      <c r="B119" s="178"/>
      <c r="C119" s="194"/>
      <c r="D119" s="90" t="s">
        <v>523</v>
      </c>
      <c r="E119" s="109">
        <v>1</v>
      </c>
      <c r="F119" s="193"/>
      <c r="G119" s="194"/>
      <c r="H119" s="236"/>
    </row>
    <row r="120" spans="1:8" ht="15.75" thickBot="1">
      <c r="A120" s="24"/>
      <c r="B120" s="178"/>
      <c r="C120" s="194"/>
      <c r="D120" s="112" t="s">
        <v>524</v>
      </c>
      <c r="E120" s="109">
        <v>1</v>
      </c>
      <c r="F120" s="193"/>
      <c r="G120" s="194"/>
      <c r="H120" s="236"/>
    </row>
    <row r="121" spans="3:8" ht="13.5" thickBot="1">
      <c r="C121" s="194"/>
      <c r="D121" s="112" t="s">
        <v>525</v>
      </c>
      <c r="E121" s="109">
        <v>1</v>
      </c>
      <c r="F121" s="193"/>
      <c r="G121" s="194"/>
      <c r="H121" s="236"/>
    </row>
    <row r="122" spans="3:8" ht="13.5" thickBot="1">
      <c r="C122" s="194"/>
      <c r="D122" s="112" t="s">
        <v>526</v>
      </c>
      <c r="E122" s="109">
        <v>1</v>
      </c>
      <c r="F122" s="193"/>
      <c r="G122" s="194"/>
      <c r="H122" s="236"/>
    </row>
    <row r="123" spans="3:8" ht="13.5" thickBot="1">
      <c r="C123" s="194"/>
      <c r="D123" s="112" t="s">
        <v>527</v>
      </c>
      <c r="E123" s="109">
        <v>1</v>
      </c>
      <c r="F123" s="193"/>
      <c r="G123" s="194"/>
      <c r="H123" s="236"/>
    </row>
    <row r="124" spans="3:8" ht="13.5" thickBot="1">
      <c r="C124" s="194"/>
      <c r="D124" s="112" t="s">
        <v>528</v>
      </c>
      <c r="E124" s="109">
        <v>1</v>
      </c>
      <c r="F124" s="193"/>
      <c r="G124" s="194"/>
      <c r="H124" s="236"/>
    </row>
    <row r="125" spans="3:8" ht="23.25" thickBot="1">
      <c r="C125" s="194"/>
      <c r="D125" s="90" t="s">
        <v>529</v>
      </c>
      <c r="E125" s="109">
        <v>1</v>
      </c>
      <c r="F125" s="193"/>
      <c r="G125" s="194"/>
      <c r="H125" s="236"/>
    </row>
    <row r="126" spans="3:8" ht="18" customHeight="1" thickBot="1">
      <c r="C126" s="39"/>
      <c r="D126" s="112" t="s">
        <v>530</v>
      </c>
      <c r="E126" s="109">
        <v>1</v>
      </c>
      <c r="F126" s="38"/>
      <c r="G126" s="39"/>
      <c r="H126" s="40"/>
    </row>
    <row r="127" spans="3:8" ht="15.75" thickBot="1">
      <c r="C127" s="39"/>
      <c r="D127" s="112" t="s">
        <v>531</v>
      </c>
      <c r="E127" s="109">
        <v>1</v>
      </c>
      <c r="F127" s="38"/>
      <c r="G127" s="39"/>
      <c r="H127" s="40"/>
    </row>
    <row r="128" spans="3:8" ht="15.75" thickBot="1">
      <c r="C128" s="43"/>
      <c r="D128" s="113" t="s">
        <v>532</v>
      </c>
      <c r="E128" s="110">
        <v>1</v>
      </c>
      <c r="F128" s="24"/>
      <c r="G128" s="43"/>
      <c r="H128" s="233"/>
    </row>
    <row r="129" spans="1:8" ht="30.75" thickBot="1">
      <c r="A129" s="24">
        <v>20</v>
      </c>
      <c r="B129" s="178" t="s">
        <v>444</v>
      </c>
      <c r="C129" s="43"/>
      <c r="D129" s="248" t="s">
        <v>533</v>
      </c>
      <c r="E129" s="249">
        <v>1</v>
      </c>
      <c r="F129" s="24"/>
      <c r="G129" s="43"/>
      <c r="H129" s="233"/>
    </row>
    <row r="130" spans="1:8" ht="30.75" thickBot="1">
      <c r="A130" s="193">
        <v>21</v>
      </c>
      <c r="B130" s="178" t="s">
        <v>445</v>
      </c>
      <c r="C130" s="43"/>
      <c r="D130" s="88" t="s">
        <v>534</v>
      </c>
      <c r="E130" s="150">
        <v>1</v>
      </c>
      <c r="F130" s="24"/>
      <c r="G130" s="43"/>
      <c r="H130" s="233"/>
    </row>
    <row r="131" spans="3:8" ht="15.75" thickBot="1">
      <c r="C131" s="43"/>
      <c r="D131" s="90" t="s">
        <v>535</v>
      </c>
      <c r="E131" s="103">
        <v>1</v>
      </c>
      <c r="F131" s="24"/>
      <c r="G131" s="43"/>
      <c r="H131" s="233"/>
    </row>
    <row r="132" spans="3:8" ht="15.75" thickBot="1">
      <c r="C132" s="43"/>
      <c r="D132" s="92" t="s">
        <v>536</v>
      </c>
      <c r="E132" s="105">
        <v>1</v>
      </c>
      <c r="F132" s="24"/>
      <c r="G132" s="43"/>
      <c r="H132" s="233"/>
    </row>
    <row r="133" spans="1:8" ht="15.75" thickBot="1">
      <c r="A133" s="193">
        <v>22</v>
      </c>
      <c r="B133" s="252" t="s">
        <v>446</v>
      </c>
      <c r="C133" s="43"/>
      <c r="D133" s="250"/>
      <c r="E133" s="251"/>
      <c r="F133" s="24"/>
      <c r="G133" s="43"/>
      <c r="H133" s="233"/>
    </row>
    <row r="134" spans="1:8" ht="15.75" thickBot="1">
      <c r="A134" s="24">
        <v>23</v>
      </c>
      <c r="B134" s="247" t="s">
        <v>281</v>
      </c>
      <c r="C134" s="43"/>
      <c r="D134" s="250"/>
      <c r="E134" s="251"/>
      <c r="F134" s="24"/>
      <c r="G134" s="43"/>
      <c r="H134" s="233"/>
    </row>
    <row r="135" spans="1:8" ht="30.75" thickBot="1">
      <c r="A135" s="24">
        <v>24</v>
      </c>
      <c r="B135" s="247" t="s">
        <v>282</v>
      </c>
      <c r="C135" s="43"/>
      <c r="D135" s="248"/>
      <c r="E135" s="249"/>
      <c r="F135" s="24"/>
      <c r="G135" s="43"/>
      <c r="H135" s="233"/>
    </row>
    <row r="136" spans="1:8" ht="15.75" thickBot="1">
      <c r="A136" s="38">
        <v>25</v>
      </c>
      <c r="B136" s="252" t="s">
        <v>283</v>
      </c>
      <c r="C136" s="43"/>
      <c r="D136" s="248"/>
      <c r="E136" s="249"/>
      <c r="F136" s="24"/>
      <c r="G136" s="43"/>
      <c r="H136" s="233"/>
    </row>
    <row r="137" spans="1:8" ht="30.75" thickBot="1">
      <c r="A137" s="28">
        <v>26</v>
      </c>
      <c r="B137" s="226" t="s">
        <v>284</v>
      </c>
      <c r="C137" s="43"/>
      <c r="D137" s="248"/>
      <c r="E137" s="249"/>
      <c r="F137" s="24"/>
      <c r="G137" s="43"/>
      <c r="H137" s="233"/>
    </row>
    <row r="138" spans="1:8" ht="30.75" thickBot="1">
      <c r="A138" s="38">
        <v>27</v>
      </c>
      <c r="B138" s="252" t="s">
        <v>420</v>
      </c>
      <c r="C138" s="43"/>
      <c r="D138" s="248"/>
      <c r="E138" s="249"/>
      <c r="F138" s="24"/>
      <c r="G138" s="43"/>
      <c r="H138" s="233"/>
    </row>
    <row r="139" spans="1:8" ht="30.75" thickBot="1">
      <c r="A139" s="38">
        <v>28</v>
      </c>
      <c r="B139" s="228" t="s">
        <v>421</v>
      </c>
      <c r="C139" s="43"/>
      <c r="D139" s="232"/>
      <c r="E139" s="227"/>
      <c r="F139" s="24"/>
      <c r="G139" s="43"/>
      <c r="H139" s="233"/>
    </row>
    <row r="140" spans="1:8" ht="15.75" thickBot="1">
      <c r="A140" s="24">
        <v>29</v>
      </c>
      <c r="B140" s="247" t="s">
        <v>422</v>
      </c>
      <c r="C140" s="43"/>
      <c r="D140" s="232"/>
      <c r="E140" s="227"/>
      <c r="F140" s="24"/>
      <c r="G140" s="43"/>
      <c r="H140" s="233"/>
    </row>
    <row r="141" spans="1:8" ht="15.75" thickBot="1">
      <c r="A141" s="237">
        <v>30</v>
      </c>
      <c r="B141" s="85" t="s">
        <v>423</v>
      </c>
      <c r="C141" s="43"/>
      <c r="D141" s="88" t="s">
        <v>537</v>
      </c>
      <c r="E141" s="107">
        <v>1</v>
      </c>
      <c r="F141" s="24"/>
      <c r="G141" s="43"/>
      <c r="H141" s="233"/>
    </row>
    <row r="142" spans="1:8" ht="15.75" thickBot="1">
      <c r="A142" s="237"/>
      <c r="B142" s="85"/>
      <c r="C142" s="43"/>
      <c r="D142" s="112" t="s">
        <v>538</v>
      </c>
      <c r="E142" s="109">
        <v>1</v>
      </c>
      <c r="F142" s="24"/>
      <c r="G142" s="43"/>
      <c r="H142" s="233"/>
    </row>
    <row r="143" spans="1:8" ht="15.75" thickBot="1">
      <c r="A143" s="237"/>
      <c r="B143" s="85"/>
      <c r="C143" s="43"/>
      <c r="D143" s="90" t="s">
        <v>539</v>
      </c>
      <c r="E143" s="109">
        <v>1</v>
      </c>
      <c r="F143" s="24"/>
      <c r="G143" s="43"/>
      <c r="H143" s="233"/>
    </row>
    <row r="144" spans="1:8" ht="15.75" thickBot="1">
      <c r="A144" s="237"/>
      <c r="B144" s="85"/>
      <c r="C144" s="43"/>
      <c r="D144" s="90" t="s">
        <v>540</v>
      </c>
      <c r="E144" s="109">
        <v>1</v>
      </c>
      <c r="F144" s="24"/>
      <c r="G144" s="43"/>
      <c r="H144" s="233"/>
    </row>
    <row r="145" spans="1:8" ht="15.75" thickBot="1">
      <c r="A145" s="237"/>
      <c r="B145" s="85"/>
      <c r="C145" s="43"/>
      <c r="D145" s="92" t="s">
        <v>541</v>
      </c>
      <c r="E145" s="110">
        <v>1</v>
      </c>
      <c r="F145" s="24"/>
      <c r="G145" s="43"/>
      <c r="H145" s="233"/>
    </row>
    <row r="146" spans="1:8" ht="30.75" thickBot="1">
      <c r="A146" s="38">
        <v>31</v>
      </c>
      <c r="B146" s="252" t="s">
        <v>271</v>
      </c>
      <c r="C146" s="43"/>
      <c r="F146" s="24"/>
      <c r="G146" s="43"/>
      <c r="H146" s="233"/>
    </row>
    <row r="147" spans="1:8" ht="30.75" thickBot="1">
      <c r="A147" s="24">
        <v>32</v>
      </c>
      <c r="B147" s="186" t="s">
        <v>272</v>
      </c>
      <c r="C147" s="43"/>
      <c r="D147" s="88" t="s">
        <v>534</v>
      </c>
      <c r="E147" s="150">
        <v>1</v>
      </c>
      <c r="F147" s="24"/>
      <c r="G147" s="43"/>
      <c r="H147" s="233"/>
    </row>
    <row r="148" spans="1:8" ht="15.75" thickBot="1">
      <c r="A148" s="237"/>
      <c r="B148" s="85"/>
      <c r="C148" s="237"/>
      <c r="D148" s="90" t="s">
        <v>535</v>
      </c>
      <c r="E148" s="103">
        <v>1</v>
      </c>
      <c r="F148" s="24"/>
      <c r="G148" s="43"/>
      <c r="H148" s="233"/>
    </row>
    <row r="149" spans="1:8" ht="15.75" thickBot="1">
      <c r="A149" s="237"/>
      <c r="B149" s="85"/>
      <c r="C149" s="237"/>
      <c r="D149" s="92" t="s">
        <v>536</v>
      </c>
      <c r="E149" s="105">
        <v>1</v>
      </c>
      <c r="F149" s="24"/>
      <c r="G149" s="43"/>
      <c r="H149" s="233"/>
    </row>
    <row r="150" spans="1:8" ht="30.75" thickBot="1">
      <c r="A150" s="24">
        <v>33</v>
      </c>
      <c r="B150" s="178" t="s">
        <v>273</v>
      </c>
      <c r="C150" s="43"/>
      <c r="D150" s="88" t="s">
        <v>542</v>
      </c>
      <c r="E150" s="150">
        <v>1</v>
      </c>
      <c r="F150" s="24"/>
      <c r="G150" s="43"/>
      <c r="H150" s="233"/>
    </row>
    <row r="151" spans="3:8" ht="15.75" thickBot="1">
      <c r="C151" s="43"/>
      <c r="D151" s="92" t="s">
        <v>543</v>
      </c>
      <c r="E151" s="105">
        <v>1</v>
      </c>
      <c r="F151" s="24"/>
      <c r="G151" s="43"/>
      <c r="H151" s="233"/>
    </row>
    <row r="152" spans="1:8" ht="30.75" thickBot="1">
      <c r="A152" s="24">
        <v>34</v>
      </c>
      <c r="B152" s="178" t="s">
        <v>274</v>
      </c>
      <c r="C152" s="43"/>
      <c r="D152" s="88" t="s">
        <v>542</v>
      </c>
      <c r="E152" s="150">
        <v>1</v>
      </c>
      <c r="F152" s="24"/>
      <c r="G152" s="43"/>
      <c r="H152" s="233"/>
    </row>
    <row r="153" spans="1:8" ht="15.75" thickBot="1">
      <c r="A153" s="38"/>
      <c r="B153" s="181"/>
      <c r="C153" s="43"/>
      <c r="D153" s="92" t="s">
        <v>543</v>
      </c>
      <c r="E153" s="105">
        <v>1</v>
      </c>
      <c r="F153" s="24"/>
      <c r="G153" s="43"/>
      <c r="H153" s="233"/>
    </row>
    <row r="154" spans="1:8" ht="45.75" thickBot="1">
      <c r="A154" s="38">
        <v>35</v>
      </c>
      <c r="B154" s="252" t="s">
        <v>275</v>
      </c>
      <c r="C154" s="43"/>
      <c r="D154" s="250"/>
      <c r="E154" s="251"/>
      <c r="F154" s="24"/>
      <c r="G154" s="43"/>
      <c r="H154" s="233"/>
    </row>
    <row r="155" spans="1:8" ht="30.75" thickBot="1">
      <c r="A155" s="24">
        <v>36</v>
      </c>
      <c r="B155" s="178" t="s">
        <v>276</v>
      </c>
      <c r="C155" s="43"/>
      <c r="D155" s="90" t="s">
        <v>535</v>
      </c>
      <c r="E155" s="103">
        <v>1</v>
      </c>
      <c r="F155" s="24"/>
      <c r="G155" s="43"/>
      <c r="H155" s="233"/>
    </row>
    <row r="156" spans="1:8" ht="15">
      <c r="A156" s="24"/>
      <c r="B156" s="178"/>
      <c r="C156" s="43"/>
      <c r="D156" s="90" t="s">
        <v>536</v>
      </c>
      <c r="E156" s="103">
        <v>1</v>
      </c>
      <c r="F156" s="253"/>
      <c r="G156" s="253"/>
      <c r="H156" s="254"/>
    </row>
    <row r="157" spans="1:8" ht="24" customHeight="1" thickBot="1">
      <c r="A157" s="411" t="s">
        <v>149</v>
      </c>
      <c r="B157" s="412"/>
      <c r="C157" s="412"/>
      <c r="D157" s="412"/>
      <c r="E157" s="412"/>
      <c r="F157" s="412"/>
      <c r="G157" s="412"/>
      <c r="H157" s="413"/>
    </row>
    <row r="158" spans="1:8" ht="15.75" thickBot="1">
      <c r="A158" s="38">
        <v>1</v>
      </c>
      <c r="B158" s="198" t="s">
        <v>153</v>
      </c>
      <c r="C158" s="200"/>
      <c r="D158" s="200"/>
      <c r="E158" s="201"/>
      <c r="F158" s="202"/>
      <c r="G158" s="200"/>
      <c r="H158" s="201"/>
    </row>
    <row r="159" spans="1:8" ht="15">
      <c r="A159" s="24">
        <v>2</v>
      </c>
      <c r="B159" s="43" t="s">
        <v>508</v>
      </c>
      <c r="C159" s="203"/>
      <c r="D159" s="114" t="s">
        <v>219</v>
      </c>
      <c r="E159" s="199">
        <v>1</v>
      </c>
      <c r="F159" s="206"/>
      <c r="G159" s="207"/>
      <c r="H159" s="208"/>
    </row>
    <row r="160" spans="1:8" ht="15">
      <c r="A160" s="25"/>
      <c r="B160" s="28"/>
      <c r="C160" s="204"/>
      <c r="D160" s="90" t="s">
        <v>220</v>
      </c>
      <c r="E160" s="91">
        <v>1</v>
      </c>
      <c r="F160" s="209"/>
      <c r="G160" s="86"/>
      <c r="H160" s="210"/>
    </row>
    <row r="161" spans="1:8" ht="15">
      <c r="A161" s="25"/>
      <c r="B161" s="28"/>
      <c r="C161" s="204"/>
      <c r="D161" s="90" t="s">
        <v>221</v>
      </c>
      <c r="E161" s="91">
        <v>1</v>
      </c>
      <c r="F161" s="209"/>
      <c r="G161" s="86"/>
      <c r="H161" s="210"/>
    </row>
    <row r="162" spans="1:8" ht="15">
      <c r="A162" s="25"/>
      <c r="B162" s="28"/>
      <c r="C162" s="204"/>
      <c r="D162" s="90" t="s">
        <v>222</v>
      </c>
      <c r="E162" s="91">
        <v>1</v>
      </c>
      <c r="F162" s="209"/>
      <c r="G162" s="86"/>
      <c r="H162" s="210"/>
    </row>
    <row r="163" spans="1:8" ht="15">
      <c r="A163" s="25"/>
      <c r="B163" s="28"/>
      <c r="C163" s="204"/>
      <c r="D163" s="90" t="s">
        <v>223</v>
      </c>
      <c r="E163" s="91">
        <v>1</v>
      </c>
      <c r="F163" s="209"/>
      <c r="G163" s="86"/>
      <c r="H163" s="210"/>
    </row>
    <row r="164" spans="1:8" ht="15">
      <c r="A164" s="25"/>
      <c r="B164" s="28"/>
      <c r="C164" s="204"/>
      <c r="D164" s="90" t="s">
        <v>357</v>
      </c>
      <c r="E164" s="91">
        <v>1</v>
      </c>
      <c r="F164" s="209"/>
      <c r="G164" s="86"/>
      <c r="H164" s="210"/>
    </row>
    <row r="165" spans="1:8" ht="15">
      <c r="A165" s="25"/>
      <c r="B165" s="28"/>
      <c r="C165" s="204"/>
      <c r="D165" s="90" t="s">
        <v>358</v>
      </c>
      <c r="E165" s="91">
        <v>1</v>
      </c>
      <c r="F165" s="209"/>
      <c r="G165" s="86"/>
      <c r="H165" s="210"/>
    </row>
    <row r="166" spans="1:8" ht="15">
      <c r="A166" s="25"/>
      <c r="B166" s="28"/>
      <c r="C166" s="204"/>
      <c r="D166" s="90" t="s">
        <v>359</v>
      </c>
      <c r="E166" s="91">
        <v>1</v>
      </c>
      <c r="F166" s="209"/>
      <c r="G166" s="86"/>
      <c r="H166" s="210"/>
    </row>
    <row r="167" spans="1:8" ht="15">
      <c r="A167" s="25"/>
      <c r="B167" s="28"/>
      <c r="C167" s="204"/>
      <c r="D167" s="90" t="s">
        <v>360</v>
      </c>
      <c r="E167" s="91">
        <v>1</v>
      </c>
      <c r="F167" s="209"/>
      <c r="G167" s="86"/>
      <c r="H167" s="210"/>
    </row>
    <row r="168" spans="1:8" ht="15">
      <c r="A168" s="25"/>
      <c r="B168" s="28"/>
      <c r="C168" s="204"/>
      <c r="D168" s="90" t="s">
        <v>229</v>
      </c>
      <c r="E168" s="91">
        <v>1</v>
      </c>
      <c r="F168" s="209"/>
      <c r="G168" s="86"/>
      <c r="H168" s="210"/>
    </row>
    <row r="169" spans="1:8" ht="15">
      <c r="A169" s="25"/>
      <c r="B169" s="28"/>
      <c r="C169" s="204"/>
      <c r="D169" s="90" t="s">
        <v>231</v>
      </c>
      <c r="E169" s="91">
        <v>1</v>
      </c>
      <c r="F169" s="209"/>
      <c r="G169" s="86"/>
      <c r="H169" s="210"/>
    </row>
    <row r="170" spans="1:8" ht="15">
      <c r="A170" s="25"/>
      <c r="B170" s="28"/>
      <c r="C170" s="204"/>
      <c r="D170" s="90" t="s">
        <v>169</v>
      </c>
      <c r="E170" s="91">
        <v>1</v>
      </c>
      <c r="F170" s="209"/>
      <c r="G170" s="86"/>
      <c r="H170" s="210"/>
    </row>
    <row r="171" spans="1:8" ht="22.5">
      <c r="A171" s="25"/>
      <c r="B171" s="28"/>
      <c r="C171" s="204"/>
      <c r="D171" s="90" t="s">
        <v>232</v>
      </c>
      <c r="E171" s="91">
        <v>1</v>
      </c>
      <c r="F171" s="209"/>
      <c r="G171" s="86"/>
      <c r="H171" s="210"/>
    </row>
    <row r="172" spans="1:8" ht="22.5">
      <c r="A172" s="25"/>
      <c r="B172" s="28"/>
      <c r="C172" s="204"/>
      <c r="D172" s="90" t="s">
        <v>233</v>
      </c>
      <c r="E172" s="91">
        <v>1</v>
      </c>
      <c r="F172" s="209"/>
      <c r="G172" s="86"/>
      <c r="H172" s="210"/>
    </row>
    <row r="173" spans="1:8" ht="15">
      <c r="A173" s="25"/>
      <c r="B173" s="28"/>
      <c r="C173" s="204"/>
      <c r="D173" s="90" t="s">
        <v>234</v>
      </c>
      <c r="E173" s="91">
        <v>1</v>
      </c>
      <c r="F173" s="209"/>
      <c r="G173" s="86"/>
      <c r="H173" s="210"/>
    </row>
    <row r="174" spans="1:8" ht="15">
      <c r="A174" s="25"/>
      <c r="B174" s="28"/>
      <c r="C174" s="204"/>
      <c r="D174" s="90" t="s">
        <v>235</v>
      </c>
      <c r="E174" s="91">
        <v>2</v>
      </c>
      <c r="F174" s="209"/>
      <c r="G174" s="86"/>
      <c r="H174" s="210"/>
    </row>
    <row r="175" spans="1:8" ht="15">
      <c r="A175" s="25"/>
      <c r="B175" s="28"/>
      <c r="C175" s="204"/>
      <c r="D175" s="90" t="s">
        <v>236</v>
      </c>
      <c r="E175" s="91">
        <v>2</v>
      </c>
      <c r="F175" s="209"/>
      <c r="G175" s="86"/>
      <c r="H175" s="210"/>
    </row>
    <row r="176" spans="1:8" ht="15">
      <c r="A176" s="25"/>
      <c r="B176" s="28"/>
      <c r="C176" s="204"/>
      <c r="D176" s="90" t="s">
        <v>237</v>
      </c>
      <c r="E176" s="91">
        <v>1</v>
      </c>
      <c r="F176" s="209"/>
      <c r="G176" s="86"/>
      <c r="H176" s="210"/>
    </row>
    <row r="177" spans="1:8" ht="15">
      <c r="A177" s="25"/>
      <c r="B177" s="28"/>
      <c r="C177" s="204"/>
      <c r="D177" s="90" t="s">
        <v>238</v>
      </c>
      <c r="E177" s="91">
        <v>1</v>
      </c>
      <c r="F177" s="209"/>
      <c r="G177" s="86"/>
      <c r="H177" s="210"/>
    </row>
    <row r="178" spans="1:8" ht="15">
      <c r="A178" s="25"/>
      <c r="B178" s="28"/>
      <c r="C178" s="204"/>
      <c r="D178" s="90" t="s">
        <v>239</v>
      </c>
      <c r="E178" s="91">
        <v>1</v>
      </c>
      <c r="F178" s="209"/>
      <c r="G178" s="86"/>
      <c r="H178" s="210"/>
    </row>
    <row r="179" spans="1:8" ht="15">
      <c r="A179" s="25"/>
      <c r="B179" s="28"/>
      <c r="C179" s="204"/>
      <c r="D179" s="90" t="s">
        <v>240</v>
      </c>
      <c r="E179" s="91">
        <v>1</v>
      </c>
      <c r="F179" s="209"/>
      <c r="G179" s="86"/>
      <c r="H179" s="210"/>
    </row>
    <row r="180" spans="1:8" ht="15">
      <c r="A180" s="25"/>
      <c r="B180" s="28"/>
      <c r="C180" s="204"/>
      <c r="D180" s="90" t="s">
        <v>241</v>
      </c>
      <c r="E180" s="91">
        <v>1</v>
      </c>
      <c r="F180" s="209"/>
      <c r="G180" s="86"/>
      <c r="H180" s="210"/>
    </row>
    <row r="181" spans="1:8" ht="15">
      <c r="A181" s="25"/>
      <c r="B181" s="28"/>
      <c r="C181" s="204"/>
      <c r="D181" s="90" t="s">
        <v>242</v>
      </c>
      <c r="E181" s="91">
        <v>1</v>
      </c>
      <c r="F181" s="209"/>
      <c r="G181" s="86"/>
      <c r="H181" s="210"/>
    </row>
    <row r="182" spans="1:8" ht="15">
      <c r="A182" s="25"/>
      <c r="B182" s="28"/>
      <c r="C182" s="204"/>
      <c r="D182" s="90" t="s">
        <v>243</v>
      </c>
      <c r="E182" s="91">
        <v>1</v>
      </c>
      <c r="F182" s="209"/>
      <c r="G182" s="86"/>
      <c r="H182" s="210"/>
    </row>
    <row r="183" spans="1:8" ht="15">
      <c r="A183" s="25"/>
      <c r="B183" s="28"/>
      <c r="C183" s="204"/>
      <c r="D183" s="90" t="s">
        <v>244</v>
      </c>
      <c r="E183" s="91">
        <v>1</v>
      </c>
      <c r="F183" s="209"/>
      <c r="G183" s="86"/>
      <c r="H183" s="210"/>
    </row>
    <row r="184" spans="1:8" ht="15">
      <c r="A184" s="25"/>
      <c r="B184" s="28"/>
      <c r="C184" s="204"/>
      <c r="D184" s="90" t="s">
        <v>245</v>
      </c>
      <c r="E184" s="91">
        <v>1</v>
      </c>
      <c r="F184" s="209"/>
      <c r="G184" s="86"/>
      <c r="H184" s="210"/>
    </row>
    <row r="185" spans="1:8" ht="15">
      <c r="A185" s="25"/>
      <c r="B185" s="28"/>
      <c r="C185" s="204"/>
      <c r="D185" s="90" t="s">
        <v>246</v>
      </c>
      <c r="E185" s="91">
        <v>1</v>
      </c>
      <c r="F185" s="209"/>
      <c r="G185" s="86"/>
      <c r="H185" s="210"/>
    </row>
    <row r="186" spans="1:8" ht="15">
      <c r="A186" s="25"/>
      <c r="B186" s="28"/>
      <c r="C186" s="204"/>
      <c r="D186" s="90" t="s">
        <v>383</v>
      </c>
      <c r="E186" s="91">
        <v>1</v>
      </c>
      <c r="F186" s="209"/>
      <c r="G186" s="86"/>
      <c r="H186" s="210"/>
    </row>
    <row r="187" spans="1:8" ht="22.5">
      <c r="A187" s="25"/>
      <c r="B187" s="28"/>
      <c r="C187" s="204"/>
      <c r="D187" s="90" t="s">
        <v>384</v>
      </c>
      <c r="E187" s="91">
        <v>1</v>
      </c>
      <c r="F187" s="209"/>
      <c r="G187" s="86"/>
      <c r="H187" s="210"/>
    </row>
    <row r="188" spans="1:8" ht="15.75" thickBot="1">
      <c r="A188" s="26"/>
      <c r="B188" s="31"/>
      <c r="C188" s="205"/>
      <c r="D188" s="92" t="s">
        <v>385</v>
      </c>
      <c r="E188" s="93">
        <v>1</v>
      </c>
      <c r="F188" s="211"/>
      <c r="G188" s="212"/>
      <c r="H188" s="213"/>
    </row>
    <row r="189" spans="1:8" ht="15">
      <c r="A189" s="24">
        <v>3</v>
      </c>
      <c r="B189" s="43" t="s">
        <v>154</v>
      </c>
      <c r="C189" s="203"/>
      <c r="D189" s="88" t="s">
        <v>512</v>
      </c>
      <c r="E189" s="106">
        <v>22</v>
      </c>
      <c r="F189" s="214"/>
      <c r="G189" s="215"/>
      <c r="H189" s="216"/>
    </row>
    <row r="190" spans="1:8" ht="15">
      <c r="A190" s="25"/>
      <c r="B190" s="28"/>
      <c r="C190" s="204"/>
      <c r="D190" s="112" t="s">
        <v>513</v>
      </c>
      <c r="E190" s="103">
        <v>1</v>
      </c>
      <c r="F190" s="217"/>
      <c r="G190" s="87"/>
      <c r="H190" s="218"/>
    </row>
    <row r="191" spans="1:8" ht="15">
      <c r="A191" s="25"/>
      <c r="B191" s="28"/>
      <c r="C191" s="204"/>
      <c r="D191" s="112" t="s">
        <v>514</v>
      </c>
      <c r="E191" s="103">
        <v>1</v>
      </c>
      <c r="F191" s="217"/>
      <c r="G191" s="87"/>
      <c r="H191" s="218"/>
    </row>
    <row r="192" spans="1:8" ht="22.5">
      <c r="A192" s="25"/>
      <c r="B192" s="28"/>
      <c r="C192" s="204"/>
      <c r="D192" s="90" t="s">
        <v>515</v>
      </c>
      <c r="E192" s="103">
        <v>1</v>
      </c>
      <c r="F192" s="217"/>
      <c r="G192" s="87"/>
      <c r="H192" s="218"/>
    </row>
    <row r="193" spans="1:8" ht="15.75" thickBot="1">
      <c r="A193" s="26"/>
      <c r="B193" s="31"/>
      <c r="C193" s="205"/>
      <c r="D193" s="113" t="s">
        <v>14</v>
      </c>
      <c r="E193" s="105">
        <v>1</v>
      </c>
      <c r="F193" s="184"/>
      <c r="G193" s="182"/>
      <c r="H193" s="183"/>
    </row>
    <row r="194" spans="1:8" ht="15">
      <c r="A194" s="24">
        <v>4</v>
      </c>
      <c r="B194" s="43" t="s">
        <v>28</v>
      </c>
      <c r="C194" s="203"/>
      <c r="D194" s="219" t="s">
        <v>503</v>
      </c>
      <c r="E194" s="101">
        <v>2</v>
      </c>
      <c r="F194" s="214"/>
      <c r="G194" s="215"/>
      <c r="H194" s="216"/>
    </row>
    <row r="195" spans="1:8" ht="15">
      <c r="A195" s="25"/>
      <c r="B195" s="28"/>
      <c r="C195" s="204"/>
      <c r="D195" s="112" t="s">
        <v>504</v>
      </c>
      <c r="E195" s="103">
        <v>1</v>
      </c>
      <c r="F195" s="217"/>
      <c r="G195" s="87"/>
      <c r="H195" s="218"/>
    </row>
    <row r="196" spans="1:8" ht="15">
      <c r="A196" s="25"/>
      <c r="B196" s="28"/>
      <c r="C196" s="204"/>
      <c r="D196" s="112" t="s">
        <v>505</v>
      </c>
      <c r="E196" s="103">
        <v>1</v>
      </c>
      <c r="F196" s="217"/>
      <c r="G196" s="87"/>
      <c r="H196" s="218"/>
    </row>
    <row r="197" spans="1:8" ht="15">
      <c r="A197" s="25"/>
      <c r="B197" s="28"/>
      <c r="C197" s="204"/>
      <c r="D197" s="112" t="s">
        <v>506</v>
      </c>
      <c r="E197" s="103">
        <v>1</v>
      </c>
      <c r="F197" s="217"/>
      <c r="G197" s="87"/>
      <c r="H197" s="218"/>
    </row>
    <row r="198" spans="1:8" ht="15.75" thickBot="1">
      <c r="A198" s="26"/>
      <c r="B198" s="31"/>
      <c r="C198" s="205"/>
      <c r="D198" s="113" t="s">
        <v>507</v>
      </c>
      <c r="E198" s="105">
        <v>1</v>
      </c>
      <c r="F198" s="184"/>
      <c r="G198" s="182"/>
      <c r="H198" s="183"/>
    </row>
    <row r="199" spans="1:8" ht="15">
      <c r="A199" s="24">
        <v>5</v>
      </c>
      <c r="B199" s="27" t="s">
        <v>156</v>
      </c>
      <c r="C199" s="203"/>
      <c r="D199" s="88" t="s">
        <v>15</v>
      </c>
      <c r="E199" s="150">
        <v>1</v>
      </c>
      <c r="F199" s="206"/>
      <c r="G199" s="207"/>
      <c r="H199" s="208"/>
    </row>
    <row r="200" spans="1:8" ht="15">
      <c r="A200" s="25"/>
      <c r="B200" s="29"/>
      <c r="C200" s="204"/>
      <c r="D200" s="90" t="s">
        <v>16</v>
      </c>
      <c r="E200" s="103">
        <v>1</v>
      </c>
      <c r="F200" s="209"/>
      <c r="G200" s="86"/>
      <c r="H200" s="210"/>
    </row>
    <row r="201" spans="1:8" ht="15">
      <c r="A201" s="25"/>
      <c r="B201" s="29"/>
      <c r="C201" s="204"/>
      <c r="D201" s="90" t="s">
        <v>17</v>
      </c>
      <c r="E201" s="103">
        <v>1</v>
      </c>
      <c r="F201" s="209"/>
      <c r="G201" s="86"/>
      <c r="H201" s="210"/>
    </row>
    <row r="202" spans="1:8" ht="15">
      <c r="A202" s="25"/>
      <c r="B202" s="29"/>
      <c r="C202" s="204"/>
      <c r="D202" s="90" t="s">
        <v>18</v>
      </c>
      <c r="E202" s="103">
        <v>1</v>
      </c>
      <c r="F202" s="209"/>
      <c r="G202" s="86"/>
      <c r="H202" s="210"/>
    </row>
    <row r="203" spans="1:8" ht="15.75" thickBot="1">
      <c r="A203" s="26"/>
      <c r="B203" s="30"/>
      <c r="C203" s="205"/>
      <c r="D203" s="92" t="s">
        <v>19</v>
      </c>
      <c r="E203" s="105">
        <v>1</v>
      </c>
      <c r="F203" s="211"/>
      <c r="G203" s="212"/>
      <c r="H203" s="213"/>
    </row>
    <row r="204" spans="1:8" ht="15">
      <c r="A204" s="24">
        <v>6</v>
      </c>
      <c r="B204" s="43" t="s">
        <v>29</v>
      </c>
      <c r="C204" s="220"/>
      <c r="D204" s="174" t="s">
        <v>115</v>
      </c>
      <c r="E204" s="107">
        <v>1</v>
      </c>
      <c r="F204" s="206"/>
      <c r="G204" s="207"/>
      <c r="H204" s="208"/>
    </row>
    <row r="205" spans="1:8" ht="15.75" thickBot="1">
      <c r="A205" s="26"/>
      <c r="B205" s="31"/>
      <c r="C205" s="221"/>
      <c r="D205" s="175" t="s">
        <v>116</v>
      </c>
      <c r="E205" s="110">
        <v>22</v>
      </c>
      <c r="F205" s="211"/>
      <c r="G205" s="212"/>
      <c r="H205" s="213"/>
    </row>
    <row r="206" spans="1:8" ht="22.5">
      <c r="A206" s="24">
        <v>7</v>
      </c>
      <c r="B206" s="43" t="s">
        <v>158</v>
      </c>
      <c r="C206" s="203"/>
      <c r="D206" s="88" t="s">
        <v>146</v>
      </c>
      <c r="E206" s="107">
        <v>1</v>
      </c>
      <c r="F206" s="206"/>
      <c r="G206" s="207"/>
      <c r="H206" s="208"/>
    </row>
    <row r="207" spans="1:8" ht="15">
      <c r="A207" s="25"/>
      <c r="B207" s="28"/>
      <c r="C207" s="204"/>
      <c r="D207" s="90" t="s">
        <v>147</v>
      </c>
      <c r="E207" s="109">
        <v>1</v>
      </c>
      <c r="F207" s="209"/>
      <c r="G207" s="86"/>
      <c r="H207" s="210"/>
    </row>
    <row r="208" spans="1:8" ht="24.75" customHeight="1" thickBot="1">
      <c r="A208" s="26"/>
      <c r="B208" s="31"/>
      <c r="C208" s="205"/>
      <c r="D208" s="92" t="s">
        <v>146</v>
      </c>
      <c r="E208" s="110">
        <v>1</v>
      </c>
      <c r="F208" s="211"/>
      <c r="G208" s="212"/>
      <c r="H208" s="213"/>
    </row>
    <row r="209" spans="1:8" ht="15">
      <c r="A209" s="24">
        <v>8</v>
      </c>
      <c r="B209" s="43" t="s">
        <v>157</v>
      </c>
      <c r="C209" s="203"/>
      <c r="D209" s="88" t="s">
        <v>170</v>
      </c>
      <c r="E209" s="147">
        <v>1</v>
      </c>
      <c r="F209" s="206"/>
      <c r="G209" s="207"/>
      <c r="H209" s="208"/>
    </row>
    <row r="210" spans="1:8" ht="15">
      <c r="A210" s="25"/>
      <c r="B210" s="28"/>
      <c r="C210" s="204"/>
      <c r="D210" s="90" t="s">
        <v>171</v>
      </c>
      <c r="E210" s="148">
        <v>1</v>
      </c>
      <c r="F210" s="209"/>
      <c r="G210" s="86"/>
      <c r="H210" s="210"/>
    </row>
    <row r="211" spans="1:8" ht="15.75" thickBot="1">
      <c r="A211" s="26"/>
      <c r="B211" s="31"/>
      <c r="C211" s="205"/>
      <c r="D211" s="92" t="s">
        <v>172</v>
      </c>
      <c r="E211" s="149">
        <v>1</v>
      </c>
      <c r="F211" s="211"/>
      <c r="G211" s="212"/>
      <c r="H211" s="213"/>
    </row>
    <row r="212" spans="1:8" ht="15">
      <c r="A212" s="24">
        <v>9</v>
      </c>
      <c r="B212" s="43" t="s">
        <v>151</v>
      </c>
      <c r="C212" s="203"/>
      <c r="D212" s="88" t="s">
        <v>120</v>
      </c>
      <c r="E212" s="107">
        <v>1</v>
      </c>
      <c r="F212" s="206"/>
      <c r="G212" s="207"/>
      <c r="H212" s="208"/>
    </row>
    <row r="213" spans="1:8" ht="15.75" thickBot="1">
      <c r="A213" s="26"/>
      <c r="B213" s="31"/>
      <c r="C213" s="205"/>
      <c r="D213" s="92" t="s">
        <v>121</v>
      </c>
      <c r="E213" s="110">
        <v>1</v>
      </c>
      <c r="F213" s="211"/>
      <c r="G213" s="212"/>
      <c r="H213" s="213"/>
    </row>
    <row r="214" spans="1:8" ht="15.75" thickBot="1">
      <c r="A214" s="38">
        <v>10</v>
      </c>
      <c r="B214" s="198" t="s">
        <v>159</v>
      </c>
      <c r="C214" s="200"/>
      <c r="D214" s="222"/>
      <c r="E214" s="223"/>
      <c r="F214" s="202"/>
      <c r="G214" s="200"/>
      <c r="H214" s="201"/>
    </row>
    <row r="215" spans="1:8" ht="15">
      <c r="A215" s="24">
        <v>11</v>
      </c>
      <c r="B215" s="43" t="s">
        <v>160</v>
      </c>
      <c r="C215" s="203"/>
      <c r="D215" s="111" t="s">
        <v>173</v>
      </c>
      <c r="E215" s="150">
        <v>1</v>
      </c>
      <c r="F215" s="206"/>
      <c r="G215" s="207"/>
      <c r="H215" s="208"/>
    </row>
    <row r="216" spans="1:8" ht="15">
      <c r="A216" s="25"/>
      <c r="B216" s="28"/>
      <c r="C216" s="204"/>
      <c r="D216" s="112" t="s">
        <v>174</v>
      </c>
      <c r="E216" s="103">
        <v>1</v>
      </c>
      <c r="F216" s="209"/>
      <c r="G216" s="86"/>
      <c r="H216" s="210"/>
    </row>
    <row r="217" spans="1:8" ht="15">
      <c r="A217" s="25"/>
      <c r="B217" s="28"/>
      <c r="C217" s="204"/>
      <c r="D217" s="112" t="s">
        <v>175</v>
      </c>
      <c r="E217" s="103">
        <v>1</v>
      </c>
      <c r="F217" s="209"/>
      <c r="G217" s="86"/>
      <c r="H217" s="210"/>
    </row>
    <row r="218" spans="1:8" ht="15">
      <c r="A218" s="25"/>
      <c r="B218" s="28"/>
      <c r="C218" s="204"/>
      <c r="D218" s="112" t="s">
        <v>176</v>
      </c>
      <c r="E218" s="103">
        <v>1</v>
      </c>
      <c r="F218" s="209"/>
      <c r="G218" s="86"/>
      <c r="H218" s="210"/>
    </row>
    <row r="219" spans="1:8" ht="15">
      <c r="A219" s="25"/>
      <c r="B219" s="28"/>
      <c r="C219" s="204"/>
      <c r="D219" s="112" t="s">
        <v>177</v>
      </c>
      <c r="E219" s="103">
        <v>1</v>
      </c>
      <c r="F219" s="209"/>
      <c r="G219" s="86"/>
      <c r="H219" s="210"/>
    </row>
    <row r="220" spans="1:8" ht="15.75" thickBot="1">
      <c r="A220" s="26"/>
      <c r="B220" s="31"/>
      <c r="C220" s="205"/>
      <c r="D220" s="113" t="s">
        <v>178</v>
      </c>
      <c r="E220" s="105">
        <v>1</v>
      </c>
      <c r="F220" s="211"/>
      <c r="G220" s="212"/>
      <c r="H220" s="213"/>
    </row>
    <row r="221" spans="1:8" ht="17.25" customHeight="1">
      <c r="A221" s="24">
        <v>12</v>
      </c>
      <c r="B221" s="27" t="s">
        <v>155</v>
      </c>
      <c r="C221" s="203"/>
      <c r="D221" s="88" t="s">
        <v>389</v>
      </c>
      <c r="E221" s="150">
        <v>22</v>
      </c>
      <c r="F221" s="206"/>
      <c r="G221" s="207"/>
      <c r="H221" s="208"/>
    </row>
    <row r="222" spans="1:8" ht="12.75">
      <c r="A222" s="224"/>
      <c r="B222" s="204"/>
      <c r="C222" s="204"/>
      <c r="D222" s="90" t="s">
        <v>390</v>
      </c>
      <c r="E222" s="103">
        <v>2</v>
      </c>
      <c r="F222" s="209"/>
      <c r="G222" s="86"/>
      <c r="H222" s="210"/>
    </row>
    <row r="223" spans="1:8" ht="12.75">
      <c r="A223" s="224"/>
      <c r="B223" s="204"/>
      <c r="C223" s="204"/>
      <c r="D223" s="90" t="s">
        <v>114</v>
      </c>
      <c r="E223" s="103">
        <v>1</v>
      </c>
      <c r="F223" s="209"/>
      <c r="G223" s="86"/>
      <c r="H223" s="210"/>
    </row>
    <row r="224" spans="1:8" ht="12.75">
      <c r="A224" s="224"/>
      <c r="B224" s="204"/>
      <c r="C224" s="204"/>
      <c r="D224" s="90" t="s">
        <v>117</v>
      </c>
      <c r="E224" s="103">
        <v>1</v>
      </c>
      <c r="F224" s="209"/>
      <c r="G224" s="86"/>
      <c r="H224" s="210"/>
    </row>
    <row r="225" spans="1:8" ht="12.75">
      <c r="A225" s="224"/>
      <c r="B225" s="204"/>
      <c r="C225" s="204"/>
      <c r="D225" s="90" t="s">
        <v>118</v>
      </c>
      <c r="E225" s="103">
        <v>1</v>
      </c>
      <c r="F225" s="209"/>
      <c r="G225" s="86"/>
      <c r="H225" s="210"/>
    </row>
    <row r="226" spans="1:8" ht="13.5" thickBot="1">
      <c r="A226" s="225"/>
      <c r="B226" s="205"/>
      <c r="C226" s="205"/>
      <c r="D226" s="92" t="s">
        <v>119</v>
      </c>
      <c r="E226" s="105">
        <v>22</v>
      </c>
      <c r="F226" s="211"/>
      <c r="G226" s="212"/>
      <c r="H226" s="213"/>
    </row>
  </sheetData>
  <sheetProtection/>
  <mergeCells count="6">
    <mergeCell ref="A157:H157"/>
    <mergeCell ref="A61:E61"/>
    <mergeCell ref="A2:E2"/>
    <mergeCell ref="A5:E5"/>
    <mergeCell ref="F5:H5"/>
    <mergeCell ref="A48:E48"/>
  </mergeCells>
  <printOptions/>
  <pageMargins left="0.3937007874015748" right="0.3937007874015748" top="0.7874015748031497" bottom="0.5905511811023623" header="0" footer="0"/>
  <pageSetup horizontalDpi="600" verticalDpi="600" orientation="landscape" paperSize="9" scale="88" r:id="rId1"/>
  <rowBreaks count="1" manualBreakCount="1">
    <brk id="51" max="7" man="1"/>
  </rowBreaks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F51"/>
  <sheetViews>
    <sheetView view="pageBreakPreview" zoomScaleSheetLayoutView="100" zoomScalePageLayoutView="0" workbookViewId="0" topLeftCell="A1">
      <selection activeCell="F50" sqref="F50"/>
    </sheetView>
  </sheetViews>
  <sheetFormatPr defaultColWidth="9.00390625" defaultRowHeight="12.75"/>
  <cols>
    <col min="1" max="1" width="4.75390625" style="0" customWidth="1"/>
    <col min="2" max="2" width="56.75390625" style="0" customWidth="1"/>
    <col min="3" max="6" width="8.75390625" style="0" customWidth="1"/>
  </cols>
  <sheetData>
    <row r="1" ht="9" customHeight="1"/>
    <row r="2" spans="1:6" ht="18" customHeight="1">
      <c r="A2" s="425" t="s">
        <v>38</v>
      </c>
      <c r="B2" s="425"/>
      <c r="C2" s="425"/>
      <c r="D2" s="425"/>
      <c r="E2" s="425"/>
      <c r="F2" s="425"/>
    </row>
    <row r="3" ht="9" customHeight="1" thickBot="1"/>
    <row r="4" spans="1:6" ht="29.25" thickBot="1">
      <c r="A4" s="268" t="s">
        <v>25</v>
      </c>
      <c r="B4" s="268" t="s">
        <v>39</v>
      </c>
      <c r="C4" s="269" t="s">
        <v>40</v>
      </c>
      <c r="D4" s="269" t="s">
        <v>544</v>
      </c>
      <c r="E4" s="269" t="s">
        <v>41</v>
      </c>
      <c r="F4" s="270" t="s">
        <v>42</v>
      </c>
    </row>
    <row r="5" spans="1:6" ht="13.5" thickBot="1">
      <c r="A5" s="271">
        <v>13</v>
      </c>
      <c r="B5" s="272" t="s">
        <v>150</v>
      </c>
      <c r="C5" s="273">
        <f>SUM('гум,соц-эк'!E2:E20)</f>
        <v>121</v>
      </c>
      <c r="D5" s="274">
        <f>SUM('гум,соц-эк'!I2:I20)</f>
        <v>99</v>
      </c>
      <c r="E5" s="275">
        <f>SUM('гум,соц-эк'!H2:H20)*100/'гум,соц-эк'!C2</f>
        <v>350</v>
      </c>
      <c r="F5" s="276">
        <f>SUM('гум,соц-эк'!H2:H20)/'гум,соц-эк'!C2</f>
        <v>3.5</v>
      </c>
    </row>
    <row r="6" spans="1:6" ht="13.5" thickBot="1">
      <c r="A6" s="271">
        <v>14</v>
      </c>
      <c r="B6" s="272" t="s">
        <v>28</v>
      </c>
      <c r="C6" s="273">
        <f>SUM('гум,соц-эк'!E21:E29)</f>
        <v>59</v>
      </c>
      <c r="D6" s="274">
        <f>SUM('гум,соц-эк'!I21:I29)</f>
        <v>39</v>
      </c>
      <c r="E6" s="275">
        <f>SUM('гум,соц-эк'!H21:H29)*100/'гум,соц-эк'!C21</f>
        <v>113.63636363636364</v>
      </c>
      <c r="F6" s="276">
        <f>SUM('гум,соц-эк'!H21:H29)/'гум,соц-эк'!C21</f>
        <v>1.1363636363636365</v>
      </c>
    </row>
    <row r="7" spans="1:6" ht="13.5" thickBot="1">
      <c r="A7" s="271">
        <v>15</v>
      </c>
      <c r="B7" s="272" t="s">
        <v>427</v>
      </c>
      <c r="C7" s="273">
        <f>SUM('гум,соц-эк'!E30:E36)</f>
        <v>44</v>
      </c>
      <c r="D7" s="274">
        <f>SUM('гум,соц-эк'!I30:I36)</f>
        <v>39</v>
      </c>
      <c r="E7" s="275">
        <f>SUM('гум,соц-эк'!H30:H36)*100/'гум,соц-эк'!C30</f>
        <v>158.33333333333334</v>
      </c>
      <c r="F7" s="276">
        <f>SUM('гум,соц-эк'!H30:H36)/'гум,соц-эк'!C30</f>
        <v>1.5833333333333333</v>
      </c>
    </row>
    <row r="8" spans="1:6" ht="13.5" thickBot="1">
      <c r="A8" s="271">
        <v>16</v>
      </c>
      <c r="B8" s="272" t="s">
        <v>508</v>
      </c>
      <c r="C8" s="273">
        <f>SUM('гум,соц-эк'!E37:E45)</f>
        <v>159</v>
      </c>
      <c r="D8" s="274">
        <f>SUM('гум,соц-эк'!I37:I45)</f>
        <v>99</v>
      </c>
      <c r="E8" s="275">
        <f>SUM('гум,соц-эк'!H37:H45)*100/'гум,соц-эк'!C37</f>
        <v>115.94202898550725</v>
      </c>
      <c r="F8" s="276">
        <f>SUM('гум,соц-эк'!H37:H45)/'гум,соц-эк'!C37</f>
        <v>1.1594202898550725</v>
      </c>
    </row>
    <row r="9" spans="1:6" ht="13.5" thickBot="1">
      <c r="A9" s="271">
        <v>17</v>
      </c>
      <c r="B9" s="272" t="s">
        <v>29</v>
      </c>
      <c r="C9" s="273">
        <f>SUM('гум,соц-эк'!E46:E55)</f>
        <v>79</v>
      </c>
      <c r="D9" s="274">
        <f>SUM('гум,соц-эк'!I46:I55)</f>
        <v>59</v>
      </c>
      <c r="E9" s="275">
        <f>SUM('гум,соц-эк'!H46:H55)*100/'гум,соц-эк'!C46</f>
        <v>60.869565217391305</v>
      </c>
      <c r="F9" s="276">
        <f>SUM('гум,соц-эк'!H46:H55)/'гум,соц-эк'!C46</f>
        <v>0.6086956521739131</v>
      </c>
    </row>
    <row r="10" spans="1:6" ht="13.5" thickBot="1">
      <c r="A10" s="277">
        <v>18</v>
      </c>
      <c r="B10" s="278" t="s">
        <v>429</v>
      </c>
      <c r="C10" s="279">
        <f>SUM('мат и ест-науч'!E2:E8)</f>
        <v>80</v>
      </c>
      <c r="D10" s="279">
        <f>SUM('мат и ест-науч'!I2:I8)</f>
        <v>79</v>
      </c>
      <c r="E10" s="280">
        <f>SUM('мат и ест-науч'!H2:H8)*100/'мат и ест-науч'!C2</f>
        <v>59.09090909090909</v>
      </c>
      <c r="F10" s="280">
        <f>SUM('мат и ест-науч'!H2:H8)/'мат и ест-науч'!C2</f>
        <v>0.5909090909090909</v>
      </c>
    </row>
    <row r="11" spans="1:6" ht="13.5" thickBot="1">
      <c r="A11" s="277">
        <v>19</v>
      </c>
      <c r="B11" s="278" t="s">
        <v>430</v>
      </c>
      <c r="C11" s="279">
        <f>SUM('мат и ест-науч'!E9:E17)</f>
        <v>35</v>
      </c>
      <c r="D11" s="279">
        <f>SUM('мат и ест-науч'!I9:I17)</f>
        <v>35</v>
      </c>
      <c r="E11" s="280">
        <f>SUM('мат и ест-науч'!H9:H17)*100/'мат и ест-науч'!C9</f>
        <v>43.47826086956522</v>
      </c>
      <c r="F11" s="280">
        <f>SUM('мат и ест-науч'!H9:H17)/'мат и ест-науч'!C9</f>
        <v>0.43478260869565216</v>
      </c>
    </row>
    <row r="12" spans="1:6" ht="13.5" thickBot="1">
      <c r="A12" s="277">
        <v>20</v>
      </c>
      <c r="B12" s="278" t="s">
        <v>428</v>
      </c>
      <c r="C12" s="279">
        <f>SUM('мат и ест-науч'!E18:E19)</f>
        <v>20</v>
      </c>
      <c r="D12" s="279">
        <f>SUM('мат и ест-науч'!I18:I19)</f>
        <v>20</v>
      </c>
      <c r="E12" s="280">
        <f>SUM('мат и ест-науч'!H18:H19)*100/'мат и ест-науч'!C18</f>
        <v>44.44444444444444</v>
      </c>
      <c r="F12" s="280">
        <f>SUM('мат и ест-науч'!H18:H19)/'мат и ест-науч'!C18</f>
        <v>0.4444444444444444</v>
      </c>
    </row>
    <row r="13" spans="1:6" ht="13.5" thickBot="1">
      <c r="A13" s="277">
        <v>21</v>
      </c>
      <c r="B13" s="278" t="s">
        <v>152</v>
      </c>
      <c r="C13" s="279">
        <f>SUM('мат и ест-науч'!E28:E33)</f>
        <v>28</v>
      </c>
      <c r="D13" s="279">
        <f>SUM('мат и ест-науч'!I28:I33)</f>
        <v>25</v>
      </c>
      <c r="E13" s="280">
        <f>SUM('мат и ест-науч'!H28:H33)*100/'мат и ест-науч'!C28</f>
        <v>100</v>
      </c>
      <c r="F13" s="280">
        <f>SUM('мат и ест-науч'!H28:H33)/'мат и ест-науч'!C28</f>
        <v>1</v>
      </c>
    </row>
    <row r="14" spans="1:6" ht="13.5" thickBot="1">
      <c r="A14" s="281">
        <v>22</v>
      </c>
      <c r="B14" s="282" t="s">
        <v>161</v>
      </c>
      <c r="C14" s="283">
        <f>SUM('проф '!E3:E10)</f>
        <v>19</v>
      </c>
      <c r="D14" s="283">
        <f>SUM('проф '!I3:I10)</f>
        <v>17</v>
      </c>
      <c r="E14" s="283">
        <f>SUM('проф '!H3:H10)*100/'проф '!C3</f>
        <v>0</v>
      </c>
      <c r="F14" s="284">
        <f>SUM('проф '!H3:H10)/'проф '!C3</f>
        <v>0</v>
      </c>
    </row>
    <row r="15" spans="1:6" ht="13.5" thickBot="1">
      <c r="A15" s="281">
        <v>23</v>
      </c>
      <c r="B15" s="282" t="s">
        <v>431</v>
      </c>
      <c r="C15" s="283">
        <f>SUM('проф '!E11:E17)</f>
        <v>51</v>
      </c>
      <c r="D15" s="283">
        <f>SUM('проф '!I11:I17)</f>
        <v>49</v>
      </c>
      <c r="E15" s="284">
        <f>SUM('проф '!H11:H17)*100/'проф '!C11</f>
        <v>65.21739130434783</v>
      </c>
      <c r="F15" s="284">
        <f>SUM('проф '!H11:H17)/'проф '!C11</f>
        <v>0.6521739130434783</v>
      </c>
    </row>
    <row r="16" spans="1:6" ht="13.5" thickBot="1">
      <c r="A16" s="281">
        <v>24</v>
      </c>
      <c r="B16" s="282" t="s">
        <v>432</v>
      </c>
      <c r="C16" s="283" t="e">
        <f>SUM('проф '!#REF!)</f>
        <v>#REF!</v>
      </c>
      <c r="D16" s="283" t="e">
        <f>SUM('проф '!#REF!)</f>
        <v>#REF!</v>
      </c>
      <c r="E16" s="284" t="e">
        <f>SUM('проф '!#REF!)*100/'проф '!#REF!</f>
        <v>#REF!</v>
      </c>
      <c r="F16" s="284" t="e">
        <f>SUM('проф '!#REF!)/'проф '!#REF!</f>
        <v>#REF!</v>
      </c>
    </row>
    <row r="17" spans="1:6" ht="13.5" thickBot="1">
      <c r="A17" s="281">
        <v>25</v>
      </c>
      <c r="B17" s="282" t="s">
        <v>433</v>
      </c>
      <c r="C17" s="283">
        <f>SUM('проф '!E18)</f>
        <v>1</v>
      </c>
      <c r="D17" s="283">
        <f>SUM('проф '!I18)</f>
        <v>0</v>
      </c>
      <c r="E17" s="284">
        <f>SUM('проф '!H18)*100/'проф '!C18</f>
        <v>0</v>
      </c>
      <c r="F17" s="284">
        <f>SUM('проф '!H18)/'проф '!C18</f>
        <v>0</v>
      </c>
    </row>
    <row r="18" spans="1:6" ht="13.5" thickBot="1">
      <c r="A18" s="281">
        <v>26</v>
      </c>
      <c r="B18" s="282" t="s">
        <v>434</v>
      </c>
      <c r="C18" s="283">
        <f>SUM('проф '!E28:E31)</f>
        <v>13</v>
      </c>
      <c r="D18" s="283">
        <f>SUM('проф '!I28:I31)</f>
        <v>13</v>
      </c>
      <c r="E18" s="284">
        <f>SUM('проф '!H28:H31)*100/'проф '!C28</f>
        <v>22.727272727272727</v>
      </c>
      <c r="F18" s="284">
        <f>SUM('проф '!H28:H31)/'проф '!C28</f>
        <v>0.22727272727272727</v>
      </c>
    </row>
    <row r="19" spans="1:6" ht="13.5" thickBot="1">
      <c r="A19" s="281">
        <v>27</v>
      </c>
      <c r="B19" s="282" t="s">
        <v>162</v>
      </c>
      <c r="C19" s="283">
        <f>SUM('проф '!E32:E44)</f>
        <v>65</v>
      </c>
      <c r="D19" s="283">
        <f>SUM('проф '!I32:I44)</f>
        <v>55</v>
      </c>
      <c r="E19" s="284">
        <f>SUM('проф '!H32:H44)*100/'проф '!C32</f>
        <v>173.91304347826087</v>
      </c>
      <c r="F19" s="284">
        <f>SUM('проф '!H32:H44)/'проф '!C32</f>
        <v>1.7391304347826086</v>
      </c>
    </row>
    <row r="20" spans="1:6" ht="13.5" thickBot="1">
      <c r="A20" s="281">
        <v>28</v>
      </c>
      <c r="B20" s="282" t="s">
        <v>435</v>
      </c>
      <c r="C20" s="283">
        <f>SUM('проф '!E45:E49)</f>
        <v>18</v>
      </c>
      <c r="D20" s="283">
        <f>SUM('проф '!I45:I49)</f>
        <v>18</v>
      </c>
      <c r="E20" s="284">
        <f>SUM('проф '!H45:H49)*100/'проф '!C45</f>
        <v>45.45454545454545</v>
      </c>
      <c r="F20" s="284">
        <f>SUM('проф '!H45:H49)/'проф '!C45</f>
        <v>0.45454545454545453</v>
      </c>
    </row>
    <row r="21" spans="1:6" ht="13.5" thickBot="1">
      <c r="A21" s="281">
        <v>29</v>
      </c>
      <c r="B21" s="282" t="s">
        <v>436</v>
      </c>
      <c r="C21" s="283">
        <f>SUM('проф '!E50:E56)</f>
        <v>36</v>
      </c>
      <c r="D21" s="283">
        <f>SUM('проф '!I50:I56)</f>
        <v>32</v>
      </c>
      <c r="E21" s="284">
        <f>SUM('проф '!H50:H56)*100/'проф '!C50</f>
        <v>68.18181818181819</v>
      </c>
      <c r="F21" s="284">
        <f>SUM('проф '!H50:H56)/'проф '!C50</f>
        <v>0.6818181818181818</v>
      </c>
    </row>
    <row r="22" spans="1:6" ht="13.5" thickBot="1">
      <c r="A22" s="281">
        <v>30</v>
      </c>
      <c r="B22" s="282" t="s">
        <v>437</v>
      </c>
      <c r="C22" s="283">
        <f>SUM('проф '!E57:E65)</f>
        <v>32</v>
      </c>
      <c r="D22" s="283">
        <f>SUM('проф '!I57:I65)</f>
        <v>28</v>
      </c>
      <c r="E22" s="284">
        <f>SUM('проф '!H57:H65)*100/'проф '!C57</f>
        <v>68.18181818181819</v>
      </c>
      <c r="F22" s="284">
        <f>SUM('проф '!H57:H65)/'проф '!C57</f>
        <v>0.6818181818181818</v>
      </c>
    </row>
    <row r="23" spans="1:6" ht="13.5" thickBot="1">
      <c r="A23" s="281">
        <v>31</v>
      </c>
      <c r="B23" s="282" t="s">
        <v>438</v>
      </c>
      <c r="C23" s="283">
        <f>SUM('проф '!E66:E79)</f>
        <v>45</v>
      </c>
      <c r="D23" s="283">
        <f>SUM('проф '!I66:I79)</f>
        <v>29</v>
      </c>
      <c r="E23" s="284">
        <f>SUM('проф '!H66:H79)*100/'проф '!C66</f>
        <v>41.666666666666664</v>
      </c>
      <c r="F23" s="284">
        <f>SUM('проф '!H66:H79)/'проф '!C66</f>
        <v>0.4166666666666667</v>
      </c>
    </row>
    <row r="24" spans="1:6" ht="13.5" thickBot="1">
      <c r="A24" s="281">
        <v>32</v>
      </c>
      <c r="B24" s="282" t="s">
        <v>439</v>
      </c>
      <c r="C24" s="283">
        <f>SUM('проф '!E82:E90)</f>
        <v>33</v>
      </c>
      <c r="D24" s="283">
        <f>SUM('проф '!I82:I90)</f>
        <v>30</v>
      </c>
      <c r="E24" s="284">
        <f>SUM('проф '!H82:H90)*100/'проф '!C82</f>
        <v>68.18181818181819</v>
      </c>
      <c r="F24" s="284">
        <f>SUM('проф '!H82:H90)/'проф '!C82</f>
        <v>0.6818181818181818</v>
      </c>
    </row>
    <row r="25" spans="1:6" ht="13.5" thickBot="1">
      <c r="A25" s="281">
        <v>33</v>
      </c>
      <c r="B25" s="282" t="s">
        <v>393</v>
      </c>
      <c r="C25" s="283">
        <f>SUM('проф '!E91:E106)</f>
        <v>74</v>
      </c>
      <c r="D25" s="283">
        <f>SUM('проф '!I91:I106)</f>
        <v>69</v>
      </c>
      <c r="E25" s="284">
        <f>SUM('проф '!H91:H106)*100/'проф '!C91</f>
        <v>227.27272727272728</v>
      </c>
      <c r="F25" s="284">
        <f>SUM('проф '!H91:H106)/'проф '!C91</f>
        <v>2.272727272727273</v>
      </c>
    </row>
    <row r="26" spans="1:6" ht="13.5" thickBot="1">
      <c r="A26" s="281">
        <v>34</v>
      </c>
      <c r="B26" s="282" t="s">
        <v>26</v>
      </c>
      <c r="C26" s="283">
        <f>SUM('проф '!E107:E119)</f>
        <v>65</v>
      </c>
      <c r="D26" s="283">
        <f>SUM('проф '!I107:I119)</f>
        <v>65</v>
      </c>
      <c r="E26" s="284">
        <f>SUM('проф '!H107:H119)*100/'проф '!C107</f>
        <v>182.6086956521739</v>
      </c>
      <c r="F26" s="284">
        <f>SUM('проф '!H107:H119)/'проф '!C107</f>
        <v>1.826086956521739</v>
      </c>
    </row>
    <row r="27" spans="1:6" ht="13.5" thickBot="1">
      <c r="A27" s="281">
        <v>35</v>
      </c>
      <c r="B27" s="282" t="s">
        <v>440</v>
      </c>
      <c r="C27" s="283" t="e">
        <f>SUM('проф '!#REF!)</f>
        <v>#REF!</v>
      </c>
      <c r="D27" s="283" t="e">
        <f>SUM('проф '!#REF!)</f>
        <v>#REF!</v>
      </c>
      <c r="E27" s="284" t="e">
        <f>SUM('проф '!#REF!)*100/'проф '!#REF!</f>
        <v>#REF!</v>
      </c>
      <c r="F27" s="284" t="e">
        <f>SUM('проф '!#REF!)/'проф '!#REF!</f>
        <v>#REF!</v>
      </c>
    </row>
    <row r="28" spans="1:6" ht="13.5" thickBot="1">
      <c r="A28" s="281">
        <v>36</v>
      </c>
      <c r="B28" s="282" t="s">
        <v>441</v>
      </c>
      <c r="C28" s="283" t="e">
        <f>SUM('проф '!#REF!)</f>
        <v>#REF!</v>
      </c>
      <c r="D28" s="283" t="e">
        <f>SUM('проф '!#REF!)</f>
        <v>#REF!</v>
      </c>
      <c r="E28" s="284" t="e">
        <f>SUM('проф '!#REF!)*100/'проф '!#REF!</f>
        <v>#REF!</v>
      </c>
      <c r="F28" s="284" t="e">
        <f>SUM('проф '!#REF!)/'проф '!#REF!</f>
        <v>#REF!</v>
      </c>
    </row>
    <row r="29" spans="1:6" ht="13.5" thickBot="1">
      <c r="A29" s="281">
        <v>37</v>
      </c>
      <c r="B29" s="282" t="s">
        <v>442</v>
      </c>
      <c r="C29" s="283">
        <f>SUM('проф '!E120:E129)</f>
        <v>45</v>
      </c>
      <c r="D29" s="283">
        <f>SUM('проф '!I120:I129)</f>
        <v>42</v>
      </c>
      <c r="E29" s="284">
        <f>SUM('проф '!H120:H129)*100/'проф '!C120</f>
        <v>43.47826086956522</v>
      </c>
      <c r="F29" s="284">
        <f>SUM('проф '!H120:H129)/'проф '!C120</f>
        <v>0.43478260869565216</v>
      </c>
    </row>
    <row r="30" spans="1:6" ht="13.5" thickBot="1">
      <c r="A30" s="281">
        <v>38</v>
      </c>
      <c r="B30" s="282" t="s">
        <v>443</v>
      </c>
      <c r="C30" s="283">
        <f>SUM('проф '!E130:E148)</f>
        <v>66</v>
      </c>
      <c r="D30" s="283">
        <f>SUM('проф '!I130:I148)</f>
        <v>64</v>
      </c>
      <c r="E30" s="284">
        <f>SUM('проф '!H130:H148)*100/'проф '!C130</f>
        <v>159.0909090909091</v>
      </c>
      <c r="F30" s="284">
        <f>SUM('проф '!H130:H148)/'проф '!C130</f>
        <v>1.5909090909090908</v>
      </c>
    </row>
    <row r="31" spans="1:6" ht="13.5" thickBot="1">
      <c r="A31" s="281">
        <v>39</v>
      </c>
      <c r="B31" s="282" t="s">
        <v>165</v>
      </c>
      <c r="C31" s="283">
        <f>SUM('проф '!E149:E158)</f>
        <v>40</v>
      </c>
      <c r="D31" s="283">
        <f>SUM('проф '!I149:I158)</f>
        <v>39</v>
      </c>
      <c r="E31" s="284">
        <f>SUM('проф '!H149:H158)*100/'проф '!C149</f>
        <v>104.16666666666667</v>
      </c>
      <c r="F31" s="284">
        <f>SUM('проф '!H149:H158)/'проф '!C149</f>
        <v>1.0416666666666667</v>
      </c>
    </row>
    <row r="32" spans="1:6" ht="13.5" thickBot="1">
      <c r="A32" s="281">
        <v>40</v>
      </c>
      <c r="B32" s="282" t="s">
        <v>164</v>
      </c>
      <c r="C32" s="283" t="e">
        <f>SUM('проф '!#REF!)</f>
        <v>#REF!</v>
      </c>
      <c r="D32" s="283" t="e">
        <f>SUM('проф '!#REF!)</f>
        <v>#REF!</v>
      </c>
      <c r="E32" s="284" t="e">
        <f>SUM('проф '!#REF!)*100/'проф '!#REF!</f>
        <v>#REF!</v>
      </c>
      <c r="F32" s="284" t="e">
        <f>SUM('проф '!#REF!)/'проф '!#REF!</f>
        <v>#REF!</v>
      </c>
    </row>
    <row r="33" spans="1:6" ht="13.5" thickBot="1">
      <c r="A33" s="281">
        <v>41</v>
      </c>
      <c r="B33" s="282" t="s">
        <v>444</v>
      </c>
      <c r="C33" s="283" t="e">
        <f>SUM('проф '!#REF!)</f>
        <v>#REF!</v>
      </c>
      <c r="D33" s="283" t="e">
        <f>SUM('проф '!#REF!)</f>
        <v>#REF!</v>
      </c>
      <c r="E33" s="284" t="e">
        <f>SUM('проф '!#REF!)*100/'проф '!#REF!</f>
        <v>#REF!</v>
      </c>
      <c r="F33" s="284" t="e">
        <f>SUM('проф '!#REF!)/'проф '!#REF!</f>
        <v>#REF!</v>
      </c>
    </row>
    <row r="34" spans="1:6" ht="13.5" thickBot="1">
      <c r="A34" s="281">
        <v>42</v>
      </c>
      <c r="B34" s="282" t="s">
        <v>445</v>
      </c>
      <c r="C34" s="283" t="e">
        <f>SUM('проф '!#REF!)</f>
        <v>#REF!</v>
      </c>
      <c r="D34" s="283" t="e">
        <f>SUM('проф '!#REF!)</f>
        <v>#REF!</v>
      </c>
      <c r="E34" s="284" t="e">
        <f>SUM('проф '!#REF!)*100/'проф '!#REF!</f>
        <v>#REF!</v>
      </c>
      <c r="F34" s="284" t="e">
        <f>SUM('проф '!#REF!)/'проф '!#REF!</f>
        <v>#REF!</v>
      </c>
    </row>
    <row r="35" spans="1:6" ht="13.5" thickBot="1">
      <c r="A35" s="285">
        <v>43</v>
      </c>
      <c r="B35" s="286" t="s">
        <v>446</v>
      </c>
      <c r="C35" s="287">
        <f>SUM('проф '!E189)</f>
        <v>1</v>
      </c>
      <c r="D35" s="287">
        <f>SUM('проф '!I189)</f>
        <v>1</v>
      </c>
      <c r="E35" s="288">
        <f>SUM('проф '!H189)*100/'проф '!C189</f>
        <v>0</v>
      </c>
      <c r="F35" s="288">
        <f>SUM('проф '!H189)/'проф '!C189</f>
        <v>0</v>
      </c>
    </row>
    <row r="36" spans="1:6" ht="13.5" thickBot="1">
      <c r="A36" s="285">
        <v>44</v>
      </c>
      <c r="B36" s="286" t="s">
        <v>281</v>
      </c>
      <c r="C36" s="287">
        <f>SUM('проф '!E204)</f>
        <v>1</v>
      </c>
      <c r="D36" s="287">
        <f>SUM('проф '!I204)</f>
        <v>1</v>
      </c>
      <c r="E36" s="288">
        <f>SUM('проф '!H204)*100/'проф '!C204</f>
        <v>0</v>
      </c>
      <c r="F36" s="288">
        <f>SUM('проф '!H204)/'проф '!C204</f>
        <v>0</v>
      </c>
    </row>
    <row r="37" spans="1:6" ht="26.25" thickBot="1">
      <c r="A37" s="285">
        <v>45</v>
      </c>
      <c r="B37" s="286" t="s">
        <v>282</v>
      </c>
      <c r="C37" s="287" t="e">
        <f>SUM('проф '!#REF!)</f>
        <v>#REF!</v>
      </c>
      <c r="D37" s="287" t="e">
        <f>SUM('проф '!#REF!)</f>
        <v>#REF!</v>
      </c>
      <c r="E37" s="288" t="e">
        <f>SUM('проф '!#REF!)*100/'проф '!#REF!</f>
        <v>#REF!</v>
      </c>
      <c r="F37" s="288" t="e">
        <f>SUM('проф '!#REF!)/'проф '!#REF!</f>
        <v>#REF!</v>
      </c>
    </row>
    <row r="38" spans="1:6" ht="13.5" thickBot="1">
      <c r="A38" s="285">
        <v>46</v>
      </c>
      <c r="B38" s="286" t="s">
        <v>283</v>
      </c>
      <c r="C38" s="287" t="e">
        <f>SUM('проф '!#REF!)</f>
        <v>#REF!</v>
      </c>
      <c r="D38" s="287" t="e">
        <f>'проф '!#REF!</f>
        <v>#REF!</v>
      </c>
      <c r="E38" s="288" t="e">
        <f>SUM('проф '!#REF!)*100/'проф '!#REF!</f>
        <v>#REF!</v>
      </c>
      <c r="F38" s="288" t="e">
        <f>SUM('проф '!#REF!)/'проф '!#REF!</f>
        <v>#REF!</v>
      </c>
    </row>
    <row r="39" spans="1:6" ht="13.5" thickBot="1">
      <c r="A39" s="285">
        <v>47</v>
      </c>
      <c r="B39" s="286" t="s">
        <v>284</v>
      </c>
      <c r="C39" s="287" t="e">
        <f>SUM('проф '!#REF!)</f>
        <v>#REF!</v>
      </c>
      <c r="D39" s="287" t="e">
        <f>'проф '!#REF!</f>
        <v>#REF!</v>
      </c>
      <c r="E39" s="288" t="e">
        <f>SUM('проф '!#REF!)*100/'проф '!#REF!</f>
        <v>#REF!</v>
      </c>
      <c r="F39" s="288" t="e">
        <f>SUM('проф '!#REF!)/'проф '!#REF!</f>
        <v>#REF!</v>
      </c>
    </row>
    <row r="40" spans="1:6" ht="13.5" thickBot="1">
      <c r="A40" s="285">
        <v>48</v>
      </c>
      <c r="B40" s="286" t="s">
        <v>420</v>
      </c>
      <c r="C40" s="287">
        <f>SUM('проф '!E219:E219)</f>
        <v>0</v>
      </c>
      <c r="D40" s="287">
        <f>SUM('проф '!I219:I219)</f>
        <v>0</v>
      </c>
      <c r="E40" s="288">
        <f>SUM('проф '!H219:H219)*100/'проф '!C219</f>
        <v>0</v>
      </c>
      <c r="F40" s="288">
        <f>SUM('проф '!H219:H219)/'проф '!C219</f>
        <v>0</v>
      </c>
    </row>
    <row r="41" spans="1:6" ht="26.25" thickBot="1">
      <c r="A41" s="285">
        <v>49</v>
      </c>
      <c r="B41" s="286" t="s">
        <v>421</v>
      </c>
      <c r="C41" s="287">
        <f>SUM('проф '!E220:E222)</f>
        <v>7</v>
      </c>
      <c r="D41" s="287">
        <f>SUM('проф '!I220:I222)</f>
        <v>7</v>
      </c>
      <c r="E41" s="288">
        <f>SUM('проф '!H220:H222)*100/'проф '!C220</f>
        <v>0</v>
      </c>
      <c r="F41" s="288">
        <f>SUM('проф '!H220:H222)/'проф '!C220</f>
        <v>0</v>
      </c>
    </row>
    <row r="42" spans="1:6" ht="13.5" thickBot="1">
      <c r="A42" s="285">
        <v>50</v>
      </c>
      <c r="B42" s="286" t="s">
        <v>422</v>
      </c>
      <c r="C42" s="287">
        <f>SUM('проф '!E223:E225)</f>
        <v>7</v>
      </c>
      <c r="D42" s="287">
        <f>SUM('проф '!I223:I225)</f>
        <v>7</v>
      </c>
      <c r="E42" s="288">
        <f>SUM('проф '!H223:H225)*100/'проф '!C223</f>
        <v>0</v>
      </c>
      <c r="F42" s="288">
        <f>SUM('проф '!H223:H225)/'проф '!C223</f>
        <v>0</v>
      </c>
    </row>
    <row r="43" spans="1:6" ht="13.5" thickBot="1">
      <c r="A43" s="285">
        <v>51</v>
      </c>
      <c r="B43" s="286" t="s">
        <v>423</v>
      </c>
      <c r="C43" s="287">
        <f>SUM('проф '!E226:E226)</f>
        <v>0</v>
      </c>
      <c r="D43" s="287">
        <f>SUM('проф '!I226:I226)</f>
        <v>0</v>
      </c>
      <c r="E43" s="288">
        <f>SUM('проф '!H226:H226)*100/'проф '!C226</f>
        <v>0</v>
      </c>
      <c r="F43" s="288">
        <f>SUM('проф '!H226:H226)/'проф '!C226</f>
        <v>0</v>
      </c>
    </row>
    <row r="44" spans="1:6" ht="26.25" thickBot="1">
      <c r="A44" s="285">
        <v>52</v>
      </c>
      <c r="B44" s="286" t="s">
        <v>271</v>
      </c>
      <c r="C44" s="287">
        <f>SUM('проф '!E227)</f>
        <v>0</v>
      </c>
      <c r="D44" s="287">
        <f>SUM('проф '!I227)</f>
        <v>0</v>
      </c>
      <c r="E44" s="288">
        <f>SUM('проф '!H227)*100/'проф '!C227</f>
        <v>0</v>
      </c>
      <c r="F44" s="288">
        <f>SUM('проф '!H227)/'проф '!C227</f>
        <v>0</v>
      </c>
    </row>
    <row r="45" spans="1:6" ht="13.5" thickBot="1">
      <c r="A45" s="285">
        <v>53</v>
      </c>
      <c r="B45" s="286" t="s">
        <v>272</v>
      </c>
      <c r="C45" s="287" t="e">
        <f>SUM('проф '!#REF!)</f>
        <v>#REF!</v>
      </c>
      <c r="D45" s="287" t="e">
        <f>SUM('проф '!#REF!)</f>
        <v>#REF!</v>
      </c>
      <c r="E45" s="288" t="e">
        <f>SUM('проф '!#REF!)*100/'проф '!#REF!</f>
        <v>#REF!</v>
      </c>
      <c r="F45" s="288" t="e">
        <f>SUM('проф '!#REF!)/'проф '!#REF!</f>
        <v>#REF!</v>
      </c>
    </row>
    <row r="46" spans="1:6" ht="13.5" thickBot="1">
      <c r="A46" s="285">
        <v>54</v>
      </c>
      <c r="B46" s="286" t="s">
        <v>273</v>
      </c>
      <c r="C46" s="287">
        <f>SUM('проф '!E228:E230)</f>
        <v>19</v>
      </c>
      <c r="D46" s="287">
        <f>SUM('проф '!I228:I230)</f>
        <v>18</v>
      </c>
      <c r="E46" s="288">
        <f>SUM('проф '!H228:H230)*100/'проф '!C228</f>
        <v>33.333333333333336</v>
      </c>
      <c r="F46" s="288">
        <f>SUM('проф '!H228:H230)/'проф '!C228</f>
        <v>0.3333333333333333</v>
      </c>
    </row>
    <row r="47" spans="1:6" ht="13.5" thickBot="1">
      <c r="A47" s="285">
        <v>55</v>
      </c>
      <c r="B47" s="286" t="s">
        <v>274</v>
      </c>
      <c r="C47" s="287">
        <f>SUM('проф '!E235:E237)</f>
        <v>19</v>
      </c>
      <c r="D47" s="287">
        <f>SUM('проф '!I235:I237)</f>
        <v>18</v>
      </c>
      <c r="E47" s="288">
        <f>SUM('проф '!H235:H237)*100/'проф '!C235</f>
        <v>65.21739130434783</v>
      </c>
      <c r="F47" s="288">
        <f>SUM('проф '!H235:H237)/'проф '!C235</f>
        <v>0.6521739130434783</v>
      </c>
    </row>
    <row r="48" spans="1:6" ht="26.25" thickBot="1">
      <c r="A48" s="285">
        <v>56</v>
      </c>
      <c r="B48" s="286" t="s">
        <v>275</v>
      </c>
      <c r="C48" s="287">
        <f>SUM('проф '!E241)</f>
        <v>15</v>
      </c>
      <c r="D48" s="287">
        <f>SUM('проф '!I241)</f>
        <v>15</v>
      </c>
      <c r="E48" s="288" t="e">
        <f>SUM('проф '!H241)*100/'проф '!C241</f>
        <v>#DIV/0!</v>
      </c>
      <c r="F48" s="288" t="e">
        <f>SUM('проф '!H241)/'проф '!C241</f>
        <v>#DIV/0!</v>
      </c>
    </row>
    <row r="49" spans="1:6" ht="13.5" thickBot="1">
      <c r="A49" s="285">
        <v>57</v>
      </c>
      <c r="B49" s="286" t="s">
        <v>276</v>
      </c>
      <c r="C49" s="287">
        <f>'проф '!E252</f>
        <v>1</v>
      </c>
      <c r="D49" s="287">
        <f>'проф '!I252</f>
        <v>1</v>
      </c>
      <c r="E49" s="288">
        <f>SUM('проф '!H252)*100/'проф '!C252</f>
        <v>0</v>
      </c>
      <c r="F49" s="288">
        <f>SUM('проф '!H252)/'проф '!C252</f>
        <v>0</v>
      </c>
    </row>
    <row r="50" spans="2:4" ht="14.25">
      <c r="B50" s="289" t="s">
        <v>230</v>
      </c>
      <c r="C50" s="290" t="e">
        <f>SUM(C5:C49)</f>
        <v>#REF!</v>
      </c>
      <c r="D50" s="290" t="e">
        <f>SUM(D5:D49)</f>
        <v>#REF!</v>
      </c>
    </row>
    <row r="51" spans="3:4" ht="12.75">
      <c r="C51" s="291">
        <f>'гум,соц-эк'!E91+'мат и ест-науч'!E34+'проф '!E265</f>
        <v>1860</v>
      </c>
      <c r="D51" s="291">
        <f>'гум,соц-эк'!I91+'мат и ест-науч'!I34+'проф '!I265</f>
        <v>1579</v>
      </c>
    </row>
  </sheetData>
  <sheetProtection/>
  <mergeCells count="1">
    <mergeCell ref="A2:F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</dc:creator>
  <cp:keywords/>
  <dc:description/>
  <cp:lastModifiedBy>bibl</cp:lastModifiedBy>
  <cp:lastPrinted>2016-02-02T09:55:08Z</cp:lastPrinted>
  <dcterms:created xsi:type="dcterms:W3CDTF">2012-01-23T08:29:31Z</dcterms:created>
  <dcterms:modified xsi:type="dcterms:W3CDTF">2018-03-16T12:55:56Z</dcterms:modified>
  <cp:category/>
  <cp:version/>
  <cp:contentType/>
  <cp:contentStatus/>
</cp:coreProperties>
</file>