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титул" sheetId="1" r:id="rId1"/>
    <sheet name="общий" sheetId="2" r:id="rId2"/>
    <sheet name="гум" sheetId="3" r:id="rId3"/>
    <sheet name="матем " sheetId="4" r:id="rId4"/>
    <sheet name="проф " sheetId="5" r:id="rId5"/>
    <sheet name="общеобраз" sheetId="6" r:id="rId6"/>
    <sheet name="Доп. литература" sheetId="7" r:id="rId7"/>
    <sheet name="электрон" sheetId="8" r:id="rId8"/>
    <sheet name="Заключение" sheetId="9" r:id="rId9"/>
  </sheets>
  <definedNames>
    <definedName name="_xlnm._FilterDatabase" localSheetId="2" hidden="1">'гум'!$A$4:$K$80</definedName>
    <definedName name="_xlnm._FilterDatabase" localSheetId="5" hidden="1">'общеобраз'!$A$4:$K$172</definedName>
    <definedName name="_xlnm._FilterDatabase" localSheetId="4" hidden="1">'проф '!$A$1:$K$155</definedName>
    <definedName name="_xlnm.Print_Area" localSheetId="2">'гум'!$A$1:$K$80</definedName>
    <definedName name="_xlnm.Print_Area" localSheetId="6">'Доп. литература'!$A$1:$G$49</definedName>
    <definedName name="_xlnm.Print_Area" localSheetId="3">'матем '!$A$1:$K$19</definedName>
    <definedName name="_xlnm.Print_Area" localSheetId="5">'общеобраз'!$A$1:$K$172</definedName>
    <definedName name="_xlnm.Print_Area" localSheetId="4">'проф '!$A$1:$K$155</definedName>
    <definedName name="_xlnm.Print_Area" localSheetId="7">'электрон'!$A$1:$H$175</definedName>
  </definedNames>
  <calcPr fullCalcOnLoad="1"/>
</workbook>
</file>

<file path=xl/comments5.xml><?xml version="1.0" encoding="utf-8"?>
<comments xmlns="http://schemas.openxmlformats.org/spreadsheetml/2006/main">
  <authors>
    <author>bibl</author>
  </authors>
  <commentList>
    <comment ref="D125" authorId="0">
      <text>
        <r>
          <rPr>
            <b/>
            <sz val="8"/>
            <rFont val="Tahoma"/>
            <family val="2"/>
          </rPr>
          <t>bibl:</t>
        </r>
        <r>
          <rPr>
            <sz val="8"/>
            <rFont val="Tahoma"/>
            <family val="2"/>
          </rPr>
          <t xml:space="preserve">
есть раздел по профилактике</t>
        </r>
      </text>
    </comment>
  </commentList>
</comments>
</file>

<file path=xl/sharedStrings.xml><?xml version="1.0" encoding="utf-8"?>
<sst xmlns="http://schemas.openxmlformats.org/spreadsheetml/2006/main" count="828" uniqueCount="593">
  <si>
    <t>История : учебн. пособие для спо / П.С. Самыгин [и др.]. - Москва : ИНФРА-М, 2015</t>
  </si>
  <si>
    <t>Викторов В.В. Культурология : учебник для вузов / В.В. Викторов. - Москва : Вузовский учебник: ИНФРА-М, 2014</t>
  </si>
  <si>
    <t>Грушевицкая Т.Г. Культурология : учебн. пособие для вузов / Т.Г. Грушевицкая, А.П. Садохин. - Москва : Альфа-М: ИНФРА-М, 2015</t>
  </si>
  <si>
    <t>Доброхотов А.Л. Культурология : учебн. пособие для вузов / А.Л. Доброхотов, А.Т. Калинкин. - Москва : ФОРУМ: ИНФРА-М, 2015.</t>
  </si>
  <si>
    <t>Данильян О.Г. Культурология : учебник для вузов / О.Г. Данильян, В.М. Тараненко. - 2-е изд. - Москва : ИНФРА-М, 2014.</t>
  </si>
  <si>
    <t>Попова Т.В. Культурология : учебн. пособие для вузов (бакалавриат) / Т.В. Попова. - Москва : ФОРУМ: ИНФРА-М, 2015.</t>
  </si>
  <si>
    <t>Малюга Ю.Я. Культурология : учебн. пособие для вузов / Ю.Я. Малюга. - 2-е изд. - Москва : ИНФРА-М, 2015.</t>
  </si>
  <si>
    <t>Культурология : учебник для бакалавров и специалистов / Г.В. Драч [и др.]. - Санкт-Петербург [и др.] : Питер, 2013.</t>
  </si>
  <si>
    <t>Пономарев М.В. История стран Европы и Америки в новейшее время : учебник для вузов / М.В. Пономарев. - М. : Проспект, 2010.</t>
  </si>
  <si>
    <t>История России IX-XXI века. От Рюрика до Путина : учебн. пособие для вузов / под ред. Я.А. Перехова. - 2-е изд., перераб. и доп. - М. : МарТ, 2003</t>
  </si>
  <si>
    <t>История России (Россия в мировой цивилизации). Курс лекций : учебное пособие / под ред. А.А. Радугина. - М. : Центр, 2001</t>
  </si>
  <si>
    <t>Всемирная история : учебник для вузов / под ред. Г.Б. Поляка, А.Н. Марковой. - М. : ЮНИТИ-ДАНА, 2001</t>
  </si>
  <si>
    <t>Зуев М.Н. История России : учебник для вузов / М.Н. Зуев. - М. : ПРИОР, 2000</t>
  </si>
  <si>
    <t>История Отечества: учебн. Пособие лдя вузов / авт.-сост. И.Н. Кузнецов. - 2-е изд. - М.; Минск : Изд-во деловой и учебн. лит-ры: Амалфея, 2004</t>
  </si>
  <si>
    <t>Налетов И.З.    Философия : учебник для студентов вузов/ И.З. Налетов. - М.: ИНФРА-М, 2008</t>
  </si>
  <si>
    <t>Невлева И.М.  Философия: учеб.пособие для вузов / И.М. Невлева. - М.: Радио и связь, 2002</t>
  </si>
  <si>
    <t>Философия : учебник / И.Я. Копылов [и др.]. - М.: ИНФРА-М: НГТУ, 2002</t>
  </si>
  <si>
    <t xml:space="preserve">Спиркин А.Г.  Философия : учебник для вузов. - 2-е изд. / А.Г. Спиркин. - М.: Гардарики, 2004. </t>
  </si>
  <si>
    <t>Кириленко Г.Г. Философия. Высшее образоввание : учебное пособие / Г.Г. Кириленко, Е.В. Шевцов. - М.: Эксмо-Пресс, 2003.</t>
  </si>
  <si>
    <t>Канке В.А.  Философия. Исторический и систематический курс : учебник / В.А. Канке. - 4-е изд., перераб и доп. - М.: Логос, 2002.</t>
  </si>
  <si>
    <t>Современная экономика: лекционный курс : учебное пособие / под ред. О.Ю. Мамедова. - 5-е изд. - Ростов н/Д : Феникс, 2003</t>
  </si>
  <si>
    <t>Каменский А.А. Биология. Общая биология : учебник / А.А. Каменский, Е.А. Криксунов, В.В. Пасечник. - 6-е изд., стереотип. - М. : Дрофа, 2010</t>
  </si>
  <si>
    <t>Гриф</t>
  </si>
  <si>
    <t>Дмитриева В.Ф. Физика : учебник для спо / В.Ф. Дмитриева. - 15-е изд., стереотип. - М. : Академия, 2011</t>
  </si>
  <si>
    <t>Литература : учебник для нпо и спо /; под ред. Г.А. Обернихиной. - 12-е изд., стереотип. - М.: Академия, 2013</t>
  </si>
  <si>
    <t xml:space="preserve"> Литература : практикум: учебн. пособие для нпо и спо / под ред. Г.А. Обернихиной. - 3-е изд., стереотип. - М. : Академия, 2013</t>
  </si>
  <si>
    <t>Теория горения и взрыва : учебник и практикум для студентов вузов / под ред. А.В. Тотая, О.Г. Казакова. - 2-е изд., перераб. и доп. - М. : Юрайт, 2013</t>
  </si>
  <si>
    <t>Артемов В.В.  История для профессий и специальностей технического, естественно-научного, социально-экономического профилей. Часть 1 : учебник для нпо и спо / В.В. Артемов, Ю.Н. Лубченков. - 6-е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</si>
  <si>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2 : учебник для нпо и спо / В.В. Артемов, Ю.Н. Лубченков. - 6-е изд., стереотип. - М.: Академия, 2013</t>
  </si>
  <si>
    <t>Константинов В.М. Общая биология : учебник для спо / В.М. Константинов, А.Г. Резанов, Е.О. Фадеева. - 11-е изд., стереотип. - М. : Академия, 2013</t>
  </si>
  <si>
    <t>Константинов В.М.  Общая биология : учебник / В.М. Константинов, А.Г. Резанов, Е.О. Фадеева. - М. : Академия, 2003</t>
  </si>
  <si>
    <t>Важенин А.Г. Обществознание : учебн. пособие для спо / А.Г. Важенин. - 12-е изд., стереотип. - М. : Академия, 2013</t>
  </si>
  <si>
    <t>Антонова Е.С.  Русский язык : учебник для нпо и спо / Е.С. Антонова, Т.М. Воителева. - 4-е изд., стереотип. - М. : Академия, 2013</t>
  </si>
  <si>
    <t>Омельченко В.П. Математика : учебн. пособие для спо / В.П. Омельченко, Э.В. Курбатова. - 8-е изд., стереотип. - Ростов-на-Дону : Феникс, 2013</t>
  </si>
  <si>
    <t>Габриелян О.С.  Химия : учебник для спо / О.С. Габриелян, И.Г. Остроумов. - 11-е изд., стереотип. - М. : Академия, 2013</t>
  </si>
  <si>
    <t>Требования ФГОС</t>
  </si>
  <si>
    <t>Коэффициент книгообеспеченности</t>
  </si>
  <si>
    <t>Россия в мировой истории: учебник для вузов / В.С. Порохня [и др.] ; отв. ред. В.С. Порохня. - М. : [Б.и.], 2003</t>
  </si>
  <si>
    <t>Касьянов В.В. Обществознание: учебное пособие для ссузов/ В.В. Касьянов. - 3-е изд. - Ростов н/Д: Феникс, 2006</t>
  </si>
  <si>
    <t>Важенин А.Г. Обществознание: учебн. пособ. для спо / А.Г. Важенин. - 6-е изд., стереотип. - М. : Академия, 2009</t>
  </si>
  <si>
    <t>Решетников Н.В. Физическая культура: учебн. пособие / Ю.Л. Кислицын, Ю.Л. Кислицын. - М. : Академия, 1998.</t>
  </si>
  <si>
    <t>Мякишев Г.Я. Физика: учебник/ Г.Я. Мякишев, Б.Б. Буховцев, Н.Н. Сотский. - 15-е изд. - М.: Просвещение, 2005</t>
  </si>
  <si>
    <t>Информатика: учебник для  вузов/ под ред. Н.В. Макаровой. - 3-е изд., перераб. - М.: Финансы и статистика, 2006</t>
  </si>
  <si>
    <t>Мунчаев Ш.М. История России: учебникдля вузов/ Ш.М. Мунчаев, В.М. Устинов. - М.: НОРМА: ИНФРА-М, 2000</t>
  </si>
  <si>
    <t>Решетников Н.В. Физическая культура: учебн. пособие/ Ю.Л. Кислицын, Ю.Л. Кислицын. - М. : Академия, 1998.</t>
  </si>
  <si>
    <t>Лагерь А.И. Инженерная графика : учебинк для вузов / А.И. Лагерь. - 2-е изд, перераб. и доп. - М. : Высшая школа, 2002</t>
  </si>
  <si>
    <t>Фетисов В.М. Основы инженерной графики: учебн. пособие для вузов / В.М. Фетисов. - Ростов н/Д : Феникс, 2004</t>
  </si>
  <si>
    <t>Инженерная и компьютерная графика : учебник / Б.Г. Миронов [и др.]. - 4-е изд., исправ. и доп. - М. : Высшая школа, 2004</t>
  </si>
  <si>
    <t>Электротехника: учебник для вузов/ под ред. В.Г. Герасимова. - 3-е изд.,перераб.и доп. - М.: Высшая школа, 1985</t>
  </si>
  <si>
    <t>Электротехника и электроника: учебник для спо/ под ред. Б.И. Петленко. - 6-е изд., стереотип. - М: Академия,2010</t>
  </si>
  <si>
    <t>Доля изданий, изданных за последние 5 лет, от общего количества экземпляров</t>
  </si>
  <si>
    <t>Хомченко И.Г. Общая химия. Сборник задач и упражнений: учеб. пособ./ И.Г. Хомченко. - М.: Новая волна, 2003</t>
  </si>
  <si>
    <t>Ивлиева И.В.  Французский язык: учеб. пособ. для спо/ И.В. Ивлиева, К.Н. Подрезова. - Ростов н/Д: Феникс, 2004</t>
  </si>
  <si>
    <t>История России (Россия в мировой цивилизации). Курс лекций: учебн. пособ./под ред. А.А. Радугина. - М.: Центр, 2001</t>
  </si>
  <si>
    <t>Золотницкая С.П.  Учебник французского языка : учебник для ссузов / С.П. Золотницкая. - 3-е изд., исправ. и доп. - М. : Высшая школа, 1985</t>
  </si>
  <si>
    <t>Дергунова М.Г.  Учебник французского языка : учебник для ссузов / М.Г. Дергунова, А.В. Перепелица, А.И. Шиловцева. - 5-е изд., исправ. и перераб. - М. : Высшая школа, 1988</t>
  </si>
  <si>
    <t>Шиловцева А.И.  Учебник французского языка : учебник для ссузов / А.И. Шиловцева, М.Г. Дергунова. - 3-е изд. - М. : Высшая школа, 1970</t>
  </si>
  <si>
    <t>Горелов А.А. Основы философии: учебн. пособ. для спо/ А.А. Горелов. - 6-е изд., стереотип. - М.: Академия,2007</t>
  </si>
  <si>
    <t>Теребнев В.В. Основы пожарного дела/ В.В. Теребнев, Н.С. Артемьев, К.В, Шадрин. - М: Центр Пропаганды, 2006</t>
  </si>
  <si>
    <t>Биология. Общая биология. Профильный уровень: учебник для 10 кл./ под ред. В.Б. Захарова. - 3-е изд., исправ. - М. : Дрофа, 2007</t>
  </si>
  <si>
    <t>Биология. Общая биология. Профильный уровень: учебник для 11 кл. / под ред. В.Б. Захарова. - 4-е изд., стереотип. - М. : Дрофа, 2008.</t>
  </si>
  <si>
    <t>Захаров В.Б. Биология. Общие закономерности : учебник / В.Б. Захаров, С.Г. Мамонтов, В.И. Сивоглазов. - М. : Школа-Пресс, 1996</t>
  </si>
  <si>
    <t>Мамонтов С.Г.  Общая биология : учебник / С.Г. Мамонтов, В.Б. Захаров. - 6-е изд., стереотип. - М. : Высшая школа, 2004</t>
  </si>
  <si>
    <t>Захаров В.Б. Общая биология. 10-11 класс : учебник / В.Б. Захаров, С.Г. Мамонтов, Н.И. Сонин. - 7-е изд., стереотип. - М. : Дрофа, 2004</t>
  </si>
  <si>
    <t>Дмитриева В.Ф. Физика : учебник для спо / В.Ф. Дмитриева. - 5-е изд., перераб. и доп. - М. : Академия, 2003</t>
  </si>
  <si>
    <t>Жданов Л.С. Учебник по физике : учебник для спо / Л.С. Жданов. - 2-е изд., стереотип. - М. : Наука, 1978</t>
  </si>
  <si>
    <t>Тактика спасательных работ</t>
  </si>
  <si>
    <t>Пожарная тактика</t>
  </si>
  <si>
    <t>Газоопасные и газоспасательные работы</t>
  </si>
  <si>
    <t>Ликвидация аварийных разливов нефтепродуктов</t>
  </si>
  <si>
    <t>Организация и выполнение поисково-спасательных работ на объектах транспорта</t>
  </si>
  <si>
    <t>Организация защиты населения и территорий</t>
  </si>
  <si>
    <t>Потенциально опасные процессы и производства</t>
  </si>
  <si>
    <t>Пожарно-профилактическая подготовка</t>
  </si>
  <si>
    <t>Аварийно-спасательная техника и оборудоваине</t>
  </si>
  <si>
    <t>Пожарная техника</t>
  </si>
  <si>
    <t>Основы обеспечения жизнедеятельности и выживание в чрезвычайных ситуациях</t>
  </si>
  <si>
    <t>Безопасность спасательных работ</t>
  </si>
  <si>
    <t>Системы жизнеобеспечения спасательных подразделений</t>
  </si>
  <si>
    <t>Основы теплотехники : учебн.пособие / В.С. Охотин  [и др.]. - М. : Высшая школа, 1984</t>
  </si>
  <si>
    <t>Брюханов О.Н. Основы гидравлики и теплотехники : учебник для спо / О.Н. Брюханов, А.Т. Мелик-Аракелян, В.И. Коробко. - 5-е изд., стереотип. - Москва : Академия, 2014</t>
  </si>
  <si>
    <t>Выполнение работ по профессии "Пожарный"</t>
  </si>
  <si>
    <t>Выполнение работ по профессии "Водитель автомобиля"</t>
  </si>
  <si>
    <t>Выполнение работ по профессии "Электрогазосварщик"</t>
  </si>
  <si>
    <t>Экологическая культура и информация в интересах устойчивого развития: аудио и видео материалы.2005г. -  CD</t>
  </si>
  <si>
    <t>Экологическая культура и информация в интересах устойчивого развития: текстовые материалы. – 2005г. -  CD</t>
  </si>
  <si>
    <t>Глобальная экология. Часть 1.- видеофильм (ВК)</t>
  </si>
  <si>
    <t>Глобальная экология. Часть 2. – видео-фильм (ВК)</t>
  </si>
  <si>
    <t>Глобальная экология. Часть 3. – видео-фильм (ВК)</t>
  </si>
  <si>
    <t>Жить или не жить: учебный фильм.- видео-фильм (ВК)</t>
  </si>
  <si>
    <t>Экология. Нетрадиционная энергетика: учебные видеофильмы. (ВК)</t>
  </si>
  <si>
    <t>Безопасность жизнедеятельности (лекции ДО)</t>
  </si>
  <si>
    <t>Олофинская В.П. Техническая механика : Курс лекций с вариантами практических и тестовых заданий: учебн. пособие для ссузов/ В.П. Олофинская. - 3-е изд., исправ. - Москва : ФОРУМ, 2014</t>
  </si>
  <si>
    <t>Оказание первой медицинской помощи на производстве: [Приёмы первой медицинской помощи, используемые в различных ситуациях].- М., 2000 (ВК)</t>
  </si>
  <si>
    <t>Чрезвычайные ситуации. – М., 1999. (ВК)</t>
  </si>
  <si>
    <t>Общеобразовательный цикл</t>
  </si>
  <si>
    <t>Общий гуманитарный и социально-экономический цикл</t>
  </si>
  <si>
    <t>Математический и общий естественнонаучный цикл</t>
  </si>
  <si>
    <t>Русский язык</t>
  </si>
  <si>
    <t>Литература</t>
  </si>
  <si>
    <t>Иностранный язык</t>
  </si>
  <si>
    <t>Обществознание (включая экономику и право)</t>
  </si>
  <si>
    <t>Биология</t>
  </si>
  <si>
    <t>ОБЖ</t>
  </si>
  <si>
    <t>Математика</t>
  </si>
  <si>
    <t>Информатика и ИКТ</t>
  </si>
  <si>
    <t>Основы философии</t>
  </si>
  <si>
    <t>Основы социологии и политологии</t>
  </si>
  <si>
    <t>Социальная психология</t>
  </si>
  <si>
    <t>Богомолов Н.В. Математика : учебник / Н.В. Богомолов, П.И. Самойленко. - М. : Дрофа, 2005</t>
  </si>
  <si>
    <t>Пехлецкий И.Д. Математика : учебник / И.Д. Пехлецкий. - 2-е изд., стереотип. - М. : Академия, 2002.</t>
  </si>
  <si>
    <t>Филимонова Е.В. Математика : учебн. пособие для ссузов / Е.В. Филимонова. - 4-е изд., доп. и перераб. - Ростов н/Д : Феникс, 2008</t>
  </si>
  <si>
    <t>Омельченко В.П.  Математика : учебн. пособие для спо / В.П. Омельченко, Э.В. Курбатова. - 3-е изд., исправ. - Ростов н/Д : Феникс, 2008</t>
  </si>
  <si>
    <t>Валуце И.И. Математика для техникумов : учебн. пособие / И.И. Валуце, Г.Д. Дилигул. - 2-е изд., перераб. и доп. - М. : Наука, 1989</t>
  </si>
  <si>
    <t>Валуце И.И. Математика для техникумов : учебн. пособие / И.И. Валуце, Г.Д. Дилигул. - М. : Наука, 1980.</t>
  </si>
  <si>
    <t>511 зчс</t>
  </si>
  <si>
    <t>зчс 3-14</t>
  </si>
  <si>
    <t>зчс 2-13</t>
  </si>
  <si>
    <t>зчс 1-12</t>
  </si>
  <si>
    <t>Основы духовной культуры</t>
  </si>
  <si>
    <t>Правовые основы деятельности аварийно-спасательных формирований</t>
  </si>
  <si>
    <t>Информационные технологии</t>
  </si>
  <si>
    <t>Экологическая безопасность</t>
  </si>
  <si>
    <t>Жданов Л.С. Физика : учебник для СПО / Л.С. Жданов, Г.Л. Жданов. - 4-е изд., испр. - М. : Наука, 1984</t>
  </si>
  <si>
    <t>Жданов Л.С.  Физика : учебник для СПО / Л.С. Жданов, Г.Л. Жданов. - 6-е стереотип. - М. : Наука, 2006</t>
  </si>
  <si>
    <t>Самойленко П.И.  Физика (для нетехнических специальностей) : учебник / П.И. Самойленко, А.В. Сергеев. - М. : Мастерство, 2002</t>
  </si>
  <si>
    <t>Касьянов В.А. Физика: учебник / В.А. Касьянов. - 6-е изд., стереотип. - М. : Дрофа, 2004</t>
  </si>
  <si>
    <t>Сборник задач и воросов по физике : учебное пособие для СПО / под ред. Р.А. Гладковой. - 7-е изд., перераб. - М. : Наука, 1988</t>
  </si>
  <si>
    <t>Гладкова Р.А.  Сборник задач и воросов по физике : учебное пособие для СПО / Р.А. Гладкова, Н.И. Кутыловская. - М. : Высшая школа, 1986</t>
  </si>
  <si>
    <t>Литература : учебник для спо /  под ред. Г.А. Обернихиной. - М. : Академия, 2006</t>
  </si>
  <si>
    <t>Лебедев Ю.В.  Литература. 10 класс. Ч.1 :учебн. пособие / Ю.В. Лебедев. - 11-е изд. - М. : Просвещение, 2009</t>
  </si>
  <si>
    <t>Лебедев Ю.В. Литература. 10 класс. Ч.1: учебн. пособие / Ю.В. Лебедев. - М. : Просвещение, 1992</t>
  </si>
  <si>
    <t>Лебедев Ю.В. Литература. 10 класс. Ч.1:учебн. пособие / Ю.В. Лебедев. - М. : Просвещение, 2002</t>
  </si>
  <si>
    <t>Лебедев Ю.В. Литература. 10 класс. Ч.2 :учебн. пособие / Ю.В. Лебедев. - 2-е изд. - М. : Просвещение, 1994</t>
  </si>
  <si>
    <t>Лебедев Ю.В. Литература. 10 класс. Ч.2 :учебн. пособие / Ю.В. Лебедев. - М. : Просвещение, 1992</t>
  </si>
  <si>
    <t>Хрестоматия по литературе. Ч.1 / ред.-сост. Л.В. Назаренко. - Ростов н/Д : Изд-во Ростовского ун-та, 1994</t>
  </si>
  <si>
    <t>Русская литература XIХ века. 10 кл. Ч.2 : хрестоматия худож. произведений / сост. В.П. Журавлев. - 6-е изд., доработ. - М. : Просвещение, 2001</t>
  </si>
  <si>
    <t>Русская литература XX века.  Ч.1 : учебник / под ред. В.П. Журавлевой. - 9-е изд. - М. : Просвещение, 2004</t>
  </si>
  <si>
    <t>Русская литература XX века. Часть 2 : учебник / под ред. В.П. Журавлевой. - 11-е изд. - М. : Просвещение, 2006</t>
  </si>
  <si>
    <t>Горелов А.А. Основы философии : учебн. пособие для спо / А.А. Горелов. - 14-е изд., стереотип. - М.: Академия, 2013</t>
  </si>
  <si>
    <t>Бишаева А.А. Физическая культура : учебник для нпо и спо / А.А. Бишаева. - 6-е изд., стереотип. - М. : Академия, 2013</t>
  </si>
  <si>
    <t>Ястребов Г.С. Безопасность жизнедеятельности и медицина катастроф : учебн. пособие для спо / Г.С. Ястребов. - 9-е изд. - Ростов-на-Дону : Феникс, 2014</t>
  </si>
  <si>
    <t>Русская литература ХХ века. Ч.2: учебник / под ред. В.В. Агеносова. - 6-е изд.,стереотип. - М. : Дрофа, 2001</t>
  </si>
  <si>
    <t>Заключение по специальности</t>
  </si>
  <si>
    <t>Дисциплина</t>
  </si>
  <si>
    <t>Всего</t>
  </si>
  <si>
    <t>%</t>
  </si>
  <si>
    <t>Коэфф. кн/об.</t>
  </si>
  <si>
    <t>Техническая механика</t>
  </si>
  <si>
    <t>Вереина Л.И.  Техническая механика : учебник / Л.И. Вереина. - 2-е изд. - М. : Академия, 2003.</t>
  </si>
  <si>
    <t>Вереина Л.И.  Техническая механика : учебник для спо / Л.И. Вереина, М.М. Краснов. - 4-е изд., исправ. и доп. - М. : Академия, 2011</t>
  </si>
  <si>
    <t>Олофинская В.П.  Техническая механика : сборник тестовых заданий: учебн. пособие для спо / В.П. Олофинская. - М. : ФОРУМ: ИНФРА-М, 2002</t>
  </si>
  <si>
    <t>Олофинская В.П.  Техническая механика : курс лекций: для ссузов / В.П. Олофинская. - 3-е изд., исправ. - М. : ФОРУМ, 2012</t>
  </si>
  <si>
    <t>Сафонова Г.Г. Техническая механика : учебник для ссузов / Г.Г. Сафонова, Т.Ю. Артюховская, Д.А. Ермаков. - М. : ИНФРА-М, 2009</t>
  </si>
  <si>
    <t>Ивченко В.А. Техническая механика : учебн. пособие для ссузов / В.А. Ивченко. - М. : ИНФРА-М, 2003</t>
  </si>
  <si>
    <t>Аркуша А.И. Техническая механика. Теоретическая механика и сопротивление материалов : учебник для ссузов / А.И. Аркуша. - 7-е изд., стереотип. - М. : Высшая школа, 2008</t>
  </si>
  <si>
    <t>Фролов М.И. Техническая механика. Детали машин : учебник для машиностроит. техникумов / М.И. Фролов. - 2-е изд., доп. - М. : Высшая школа, 1990</t>
  </si>
  <si>
    <t>Мовнин М.С. Основы технической механики : учебник для  техникумов / М.С. Мовнин, А.Б. Израелит, А.Г. Рубашкин ;  под ред. М.С. Мовнина. - 2-е изд., перераб. и доп. - Л. : Машиностроение, Ленинград. отдел-е, 1982</t>
  </si>
  <si>
    <t>Румынина В.В.  Основы права : учебник для спо / В.В. Румынина. - 2-е изд. - Москва : ФОРУМ: ИНФРА-М, 2008</t>
  </si>
  <si>
    <t>Смирнов И.П. Введение в современное обществознание : учебник для нпо / И.П. Смирнов. - 9-е изд., исправ. и доп. - Москва : Академия, 2008.</t>
  </si>
  <si>
    <t>Григорьев С.Г.  Математика : учебник для спо / С.Г. Григорьев, С.В. Задулина ;  под ред. В.А. Гусева. - 4-е изд., стереотип. - Москва : Академия, 2009.</t>
  </si>
  <si>
    <t>Пожарная тактика в примерах / В.В. Теребнев [и др.]. - Екатеринбург: Калан-Форм, 2007</t>
  </si>
  <si>
    <t>Теребнев В.В. Пожарная тактика. Основы тушения пожаров : учебн. пособие / В.В. Теребнев, А.В. Подгрушный; под ред. М.М. Верзилина. - Екатеринбург : Калан, 2009</t>
  </si>
  <si>
    <t>Семехин Ю.Г. Пожар.  Способы и средства пожаротушения / Ю.Г. Семехин. - Ростов н/Д.: Феникс, 2007</t>
  </si>
  <si>
    <t>Теребнев В.В. Управление силами и средствами на пожаре : учебн. пособие / В.В. Теребнев, А.В. Теребнев ;  под ред. Е.А. Мешалкина. - М. : Центр Пропаганды, 2006</t>
  </si>
  <si>
    <t>Пуйческу Ф.И. Инженерная графика : учебник для спо / Ф.И. Пуйческу, С.Н. Муравьев, Н.А. Чванова. - 4-е изд., стереотип. - Москва : Академия, 2014</t>
  </si>
  <si>
    <t>Куликов В.П. Инженерная графика : учебник для спо / В.П. Куликов, А.В. Кузин. - 5-е изд. - Москва : ФОРУМ: ИНФРА-М, 2014</t>
  </si>
  <si>
    <t>Федотов В.И. Основы электроники : учеб.пособие / В.И. Федотов. - М. : Высшая школа, 1990</t>
  </si>
  <si>
    <t>Евдокимов Ф.Е.  Общая электротехника : учебник для ссузов / Ф.Е. Евдокимов. - 3-е изд., исправ. - М. : Высшая школа, 2004</t>
  </si>
  <si>
    <t>на 01.01.2016</t>
  </si>
  <si>
    <t>Евдокимов Ф.Е. Общая электротехника : учебник для ссузов / Ф.Е. Евдокимов. - 2-е изд., стереотип. - М. : Высшая школа, 1990</t>
  </si>
  <si>
    <t>Основы права : учебник для спо / под ред. С.Я. Казанцева. - 5-е изд., стереотип. - М. : Академия, 2013</t>
  </si>
  <si>
    <t>Никифоров А.Д. Метрология, стандартизация и сертификация : учебн.пособие / А.Д. Никифоров, Т.А. Бакиев. - 3-е изд., исправ. - М. : Высшая школа, 2005</t>
  </si>
  <si>
    <t>Никифоров А.Д. Метрология, стандартизация и сертификация : учебн.пособие / А.Д. Никифоров, Т.А. Бакиев. - 2-е изд., исправ. - М. : Высшая школа, 2003</t>
  </si>
  <si>
    <t>Никифоров А.Д. Метрология, стандартизация и сертификация : учебн.пособие для спо / А.Д. Никифоров, Т.А. Бакиев. - М. : Высшая школа, 2002</t>
  </si>
  <si>
    <t>Теребнев В.В. Справочник спасателя-пожарного / В.В. Теребнев, Н.С. Артемьев, В.А. Грачев. - М. : Центр Пропаганды, 2006</t>
  </si>
  <si>
    <t>Технический регламент о требованиях пожарной безопасности : федер. закон №123-ФЗ. - М. : Проспект, 2010</t>
  </si>
  <si>
    <t>Квасова Л.В. Английский язык в чрезвычайных ситуациях: учебн. пособие / Л.В. Квасова, О.Е. Сафонова, А.А. Болдырева. - Москва : КноРус, 2015</t>
  </si>
  <si>
    <t>Агабекян И.П.  Английский для технических вузов : учебн. пособие для впо / И.П. Агабекян. - 15-е изд., стереотип. - Ростов-на-Дону : Феникс, 2015.</t>
  </si>
  <si>
    <t>Корольченко А.Я.  Процессы горения и взрыва / А.Я. Корольченко. - М. : Пожнаука, 2007</t>
  </si>
  <si>
    <t>Метрология и стандартизация</t>
  </si>
  <si>
    <t>Термодинамика, теплопередача и гидравлика</t>
  </si>
  <si>
    <t>Психология экстремальных ситуаций</t>
  </si>
  <si>
    <t>Здания и сооружения</t>
  </si>
  <si>
    <t>Автоматизированные системы управления и связь</t>
  </si>
  <si>
    <t>Горошков Б.И. Автоматическое управление : учебник / Б.И. Горошков. - М. : Академия, 2003</t>
  </si>
  <si>
    <t>Шишмарев В.Ю.  Автоматика : учебник / В.Ю. Шишмарев. - М. : Академия, 2005</t>
  </si>
  <si>
    <t>Советов Б.Я. Теоретические основы автоматизированного управления : учебник для вузов / Б.Я. Советов, В.В. Цехановский, В.Д. Чертовской. - М. : Высшая школа, 2006</t>
  </si>
  <si>
    <t>Экономические аспекты обеспечения пожарной безопасности</t>
  </si>
  <si>
    <t>Медико-биологические основы безопасности жизнедеятельности</t>
  </si>
  <si>
    <t>Материаловедение</t>
  </si>
  <si>
    <t>Информационные технологии в профессиональной деятельности</t>
  </si>
  <si>
    <t>Противопожарное водоснабжение</t>
  </si>
  <si>
    <t>Учет и анализ пожаров</t>
  </si>
  <si>
    <t>Общепрофессиональные дисциплины</t>
  </si>
  <si>
    <t>Профессиональные модули</t>
  </si>
  <si>
    <t>Организация службы и подготовки в подразделениях пожарной охраны</t>
  </si>
  <si>
    <t>Тактика тушения пожаров</t>
  </si>
  <si>
    <t>Тактика аварийно-спасательных работ</t>
  </si>
  <si>
    <t>Организация деятельности государственного пожарного надзора</t>
  </si>
  <si>
    <t>Правовые основы профессиональной деятельности</t>
  </si>
  <si>
    <t>Пожарно-спасательная техника и оборудование</t>
  </si>
  <si>
    <t>Организация проверок работоспособности автоматизированных систем обнаружения</t>
  </si>
  <si>
    <t>Организация проверок работоспособности автоматизированных систем тушения пожаров и систем противодымной защиты</t>
  </si>
  <si>
    <t>Физическая культура : учеб.пособие / Н.В. Решетников [и др.]. - 5-е изд., исправл. и доп. - М. : Академия, 2006</t>
  </si>
  <si>
    <t>Никитин А.Ф. Право : учебник / А.Ф. Никитин. - 9-е изд. - Москва : Просвещение, 2012</t>
  </si>
  <si>
    <t>Артемов В.В. История для профессий и специальностей технического, естественно-научного, социально-экономического профилей. Часть 1: учебник для нпо и спо / В.В. Артемов, Ю.Н. Лубченков. - 7-е изд., стереотип. - Москва : Академия, 2014</t>
  </si>
  <si>
    <t>Артемов В.В. История для профессий и специальностей технического, естественно-научного, социально-экономического профилей. Часть 2: учебник для нпо и спо / В.В. Артемов, Ю.Н. Лубченков. - 7-е изд., стереотип. - Москва : Академия, 2014</t>
  </si>
  <si>
    <t>Артемов В.В. История (для всех специальностей спо) : учебник / В.В. Артемов, Ю.Н. Лубченков. - 3-е изд., стереотип. - Москва : Академия, 2014</t>
  </si>
  <si>
    <t xml:space="preserve"> История : учебн. пособие для спо / П.С. Самыгин [и др.]. - Москва : ИНФРА-М, 2015</t>
  </si>
  <si>
    <t>Бишаева А.А.  Физическая культура : учебник для нпо и спо / А.А. Бишаева. - 7-е изд., стереотип. - Москва : Академия, 2014</t>
  </si>
  <si>
    <t>Физическая культура : учебник для спо / Н.В. Решетников [и др.]. - 14-е изд., исправ. - Москва : Академия, 2014</t>
  </si>
  <si>
    <t>Константинов В.М. Общая биология : учебник для спо / В.М. Константинов, А.Г. Резанов, Е.О. Фадеева. - 12-е изд., стереотип. - Москва : Академия, 2014</t>
  </si>
  <si>
    <t>Цветкова М.С. Информатика и ИКТ : учебник для студ. нпо и спо / М.С. Цветкова, Л.С. Великовича. - 3-е изд., стереотип. - Москва : Академия, 2012</t>
  </si>
  <si>
    <t>Астафьева Н.Е. Информатика и ИКТ. Практикум : для профессий и спец-тей технического и социально-экономического профилей: учебн. пособие для нпо и спо / Н.Е. Астафьева, С.А. Гаврилова, М.С. Цветкова. - 4-е изд., стереотип. - Москва : Академия, 2014</t>
  </si>
  <si>
    <t>Важенин А.Г.  Практикум по обществознанию : учебн. пособие для спо / А.Г. Важенин. - 10-е изд., стереотип. - Москва : Академия, 2014</t>
  </si>
  <si>
    <t>Антонова Е.С. Русский язык : учебник для нпо и спо / Е.С. Антонова, Т.М. Воителева. - 6-е изд., стереотип. - Москва : Академия, 2014</t>
  </si>
  <si>
    <t xml:space="preserve"> Правила пожарной безопасности (новые) : ППБ 01-03. - 2-е изд. - М. : ИНФРА-М, 2011</t>
  </si>
  <si>
    <t>Бондарева В.Я. Немецкий язык для технических вузов : учебник для вузов / В.Я. Бондарева, Л.В. Синельщикова, Н.В. Хайрова. - 2-е изд., доп. и перераб. - Ростов н/Д : Феникс, 2009</t>
  </si>
  <si>
    <t>Березина Н.А. Инженерная графика : учебн. пособие для спо / Н.А. Березина. - М. : Альфа-М: ИНФРА-М, 2014</t>
  </si>
  <si>
    <t>Аверин В.Н.  Компьютерная и инженерная графика : учебн. пособие для спо / В.Н. Аверин. - 5-е изд., стереотип. - М. : Академия, 2013</t>
  </si>
  <si>
    <t>Основы экономики : учебн. пособие для спо / под ред. Н.Н. Кожевникова. - 9-е изд., стереотип. - М. : Академия, 2014</t>
  </si>
  <si>
    <t>Агабекян И.П. Английский для технических вузов : учебн. пособие для вузов / И.П. Агабекян, П.И. Коваленко. - 11-е изд. - Ростов н/Д : Феникс, 2008</t>
  </si>
  <si>
    <t>Бонк Н.А. Учебник английского языка. Т. 1: учебник / Н.А. Бонк, Г.А. Котий, Н.А. Лукьянова. - Бишкек : Туркестан, 1997</t>
  </si>
  <si>
    <t>Бонк Н.А. Учебник английского языка. Т. 2: учебник / Н.А. Бонк, Н.А. Лукьянова, Л.Г. Памухина. - Бишкек : Туркестан, 1997</t>
  </si>
  <si>
    <t>Short Stories to Read and Discuss : книга для чтения на англ.языке: учебн. пособие для вузов / под ред. Н.А. Самуэльяна ;  сост. Э.Л. Хавина. - 6-е изд. - М. : Менеджер, 1999</t>
  </si>
  <si>
    <t>Христорождественская Л.П.  Английский язык: практический курс. Часть 1 : учебн. пособие / Л.П. Христорождественская. - 4-е изд. - Минск : Попурри, 1997</t>
  </si>
  <si>
    <t>Христорождественская Л.П. Практический курс английского языка. Ч.2 / Л.П. Христорождественская. - Минск : Попурри, 1997</t>
  </si>
  <si>
    <t>Евсеев Ю.И. Физическая культура : учебн. пособие для вузов/ Ю.И. Евсеев. - Ростов н/Д : Феникс, 2002</t>
  </si>
  <si>
    <t>Итого</t>
  </si>
  <si>
    <t>Информатика : практикум по технологии работы на компьютере: для студентов вузов / под ред. Н.В. Макаровой. - 3-е изд., перераб. и доп. - М. : Финансы и статистика, 2003</t>
  </si>
  <si>
    <t>Могилев А.В. Информатика : учебн. пособие для вузов / А.В. Могилев, Н.И. Пак, Е.К. Хеннер. - 3-е изд., перераб. и доп. - М. : Академия, 2004</t>
  </si>
  <si>
    <t>Веретенникова Е.Г. Информатика : учебн.пособие для вузов / Е.Г. Веретенникова, С.М. Патрушина, Н.Г. Савельева. - Ростов н/Д : МарТ, 2002</t>
  </si>
  <si>
    <t>Степанов А.Н. Информатика : учеб.пособие для вузов / А.Н. Степанов. - 5-е изд. - М. [и др.] : Питер, 2007</t>
  </si>
  <si>
    <t>Информатика. Базовый курс. : учебник для вузов / под ред. С.В. Симоновича. - СПб. : Питер, 2000.</t>
  </si>
  <si>
    <t>Чекмарев А.А. Инженерная графика (машиностроительное черчение) : учебник для вузов / А.А. Чекмарев. - М. : ИНФРА-М, 2009</t>
  </si>
  <si>
    <t>Чекмарев А.А. Инженерная графика : учебник для вузов / А.А. Чекмарев. - 5-е изд., стереотип. - М. : Высшая школа, 2003</t>
  </si>
  <si>
    <t>Буланже Г.В.  Инженерная графика. Проецирование геометрических тел : учеб.пособие для вузов / Г.В. Буланже, И.А. Гущин, В.А. Гончарова ;  под ред. Ю.М. Соломенцева. - М. : Высшая школа, 2003</t>
  </si>
  <si>
    <t>Сурин В.М. Прикладная механика : учебн. пособие для вузов / В.М. Сурин. - 3-е изд., исправ. - Минск : Новое знание, 2008</t>
  </si>
  <si>
    <t>Сапрыкин В.Н. Техническая механика : учебник / В.Н. Сапрыкин. - 3-е изд., исправ. - М. : Эксмо, 2008</t>
  </si>
  <si>
    <t>Савилов Г.В. Электротехника и электроника : курс лекций: для вузов / Г.В. Савилов. - М. : Дашков и К, 2008</t>
  </si>
  <si>
    <t>Камянова Т.Г. Deutch. Практический курс немецкого языка : учебник / Т.Г. Камянова. - 9-е изд., исправ. и доп. - Москва : Дом Славянской книги, 2015</t>
  </si>
  <si>
    <t>Кравченко А.П.  Немецкий язык для колледжей : учебн. пособие для спо / А.П. Кравченко. - 3-е изд. - Ростов-на-Дону : Феникс, 2015</t>
  </si>
  <si>
    <t>Кузьменкова Ю.Б. Английский язык : учебник и практикум для спо / Ю.Б. Кузьменкова. - Москва : Юрайт, 2015</t>
  </si>
  <si>
    <t>Левина М.С. Французский язык : учебник и практикум для спо / М.С. Левина, О.Б. Самсонова, В.В. Хараузова. - 2-е изд., перераб. и доп. - Москва : Юрайт, 2016.</t>
  </si>
  <si>
    <t>Миляева Н.Н. Немецкий язык : учебник и практикум для спо / Н.Н. Миляева, Н.В. Кукина ;  под ред. А.Ф. Зиновьевой. - Москва : Юрайт, 2016</t>
  </si>
  <si>
    <t>Семин В.П. История : учебн. пособие для спо / В.П. Семин, Ю.Н. Арзамаскин. - Москва : КноРус, 2015</t>
  </si>
  <si>
    <t>Башмаков М.И. Математика : учебник для нпо и спо / М.И. Башмаков. - 10-е изд., стереотип. - Москва : Академия, 2015</t>
  </si>
  <si>
    <t>Башмаков М.И. Математика : задачник: учебн. пособие для нпо и спо / М.И. Башмаков. - 5-е изд., стереотип. - Москва : Академия, 2014</t>
  </si>
  <si>
    <t>Пехлецкий И.Д. Математика : учебник для спо / И.Д. Пехлецкий. - 11-е изд., перераб. и доп. - Москва : Академия, 2014</t>
  </si>
  <si>
    <t>Славинский А.К. Электротехника с основами электроники : учебн. пособие для спо / А.К. Славинский, И.С. Туревский. - Москва : ФОРУМ: ИНФРА-М, 2015.</t>
  </si>
  <si>
    <t>Гуреева М.А. Правовое обеспечение профессиональной деятельности : учебник для спо / М.А. Гуреева. - Москва : КноРус, 2015</t>
  </si>
  <si>
    <t>Колесников С.И. Общая биология : учебн. пособие для спо / С.И. Колесников. - 5-е изд., стереотип. - Москва : КноРус, 2015</t>
  </si>
  <si>
    <t>Носова С.С. Основы экономики : учебник для спо / С.С. Носова. - 8-е изд., стереотип. - Москва : КноРус, 2015</t>
  </si>
  <si>
    <t>Основы философии : учебник для спо / В.П. Кохановский [и др.]. - 16-е изд., стереотип. - Москва : КноРус, 2016</t>
  </si>
  <si>
    <t>Гуревич П.С.  Основы философии : учебн.пособие для спо / П.С. Гуревич. - 3-е изд., стереотип. - Москва : КноРус, 2015.</t>
  </si>
  <si>
    <t>Ивин А.А.  Основы философии : учебник для спо / А.А. Ивин, И.П. Никитина. - Москва : Юрайт, 2016</t>
  </si>
  <si>
    <t>Седых И.Ю. Математика : учебник и практикум для спо / И.Ю. Седых, Ю.Б. Гребенщиков, А.Ю. Шевелев. - Москва : Юрайт, 2016</t>
  </si>
  <si>
    <t>Основы права : учебник / под ред. С.Я. Казанцева. - М. : Академия, 2009</t>
  </si>
  <si>
    <t>Основы права : учебн. пособие для ссузов / под ред. М.Б. Смоленского. - Москва : КноРус, 2016.</t>
  </si>
  <si>
    <t>Сычев А.А. Обществознание : учебн. пособие для спо / А.А. Сычев. - 3-е изд., перераб. - Москва : КноРус, 2016</t>
  </si>
  <si>
    <r>
      <t xml:space="preserve">профиль получаемого профессионального образования: </t>
    </r>
    <r>
      <rPr>
        <b/>
        <sz val="14"/>
        <rFont val="Times New Roman"/>
        <family val="1"/>
      </rPr>
      <t>технический</t>
    </r>
  </si>
  <si>
    <r>
      <t xml:space="preserve">форма обучения </t>
    </r>
    <r>
      <rPr>
        <u val="single"/>
        <sz val="14"/>
        <rFont val="Times New Roman"/>
        <family val="1"/>
      </rPr>
      <t>очная</t>
    </r>
  </si>
  <si>
    <t>Новиков Ю.Н. Электротехника и электроника. Теория цепей и сигналов, методы анализа : учебн. пособие для вузов / Ю.Н. Новиков. - СПб. : Питер, 2005</t>
  </si>
  <si>
    <t>Волынский Б.А. Электротехника : учебник для вузов / Б.А. Волынский, Е.Н. Зейн, В.Е. Шатерникова. - М. : Энергоатомиздат, 1987</t>
  </si>
  <si>
    <t>Касаткин А.С. Электротехника : учеб.пособие для вузов / А.С. Касаткин, М.В. Немцов. - 4-е  изд.,перераб. - М. : Энергоатомиздат, 1983</t>
  </si>
  <si>
    <t>Жеребцов И.П. Основы электроники: для вузов и ссузов / И.П. Жеребцов. - 5-е изд., перераб. и доп. - Л.: Энергоатомиздат, 1990</t>
  </si>
  <si>
    <t>Козлов М.Г. Метрология и стандартизация : учебн. пособие для вузов / М.Г. Козлов. - М.; СПб. : Петербургский ун-т печати, 2001</t>
  </si>
  <si>
    <t>Радкевич Я.М. Метрология, стандартизация и сертификация : учебник для вузов / Я.М. Радкевич, А.Г. Схиртладзе, Б.И. Лактионов. - М. : Высшая школа, 2004</t>
  </si>
  <si>
    <t>Сергеев А.Г. Метрология : учебное пособие для вузов / В.В. Крохин, В.В. Крохин. - М. : Логос, 2000.</t>
  </si>
  <si>
    <t>Лифиц И.М. Стандартизация, метрология и сертификация : учебник для вузов / И.М. Лифиц. - 7-е изд., перераб и доп. - М. : Юрайт, 2007</t>
  </si>
  <si>
    <t>Крылова Г.Д. Основы стандартизации , сертификации, метрологии : учебник для вузов / Г.Д. Крылова. - 3-е, перераб. и доп. - М. : ЮНИТИ-ДАНА, 2003</t>
  </si>
  <si>
    <t>Раздел 3. Обеспечение дополнительной литературой</t>
  </si>
  <si>
    <t xml:space="preserve">Наименование </t>
  </si>
  <si>
    <t>Количество названий</t>
  </si>
  <si>
    <t>Количество экз</t>
  </si>
  <si>
    <t xml:space="preserve">Автор, название, место издания, издательство, год издания </t>
  </si>
  <si>
    <t>Число обучающихся</t>
  </si>
  <si>
    <t>Коэффициент</t>
  </si>
  <si>
    <t>Официальные издания: сборники законодательных актов, нормативных правовых актов и кодексов Российской Федерации (отдельно изданные, продолжающиеся и периодические)</t>
  </si>
  <si>
    <t>Периодические издания:</t>
  </si>
  <si>
    <t>массовые центральные и местные общественно-политические издания</t>
  </si>
  <si>
    <t>отраслевые периодические издания по каждому профилю подготовки кадров</t>
  </si>
  <si>
    <t>Справочно-библиографическая литература:</t>
  </si>
  <si>
    <t>Раздел 2. Обеспечение образовательного процесса учебной и учебно-методической литературой</t>
  </si>
  <si>
    <t>Количество 
наимен.</t>
  </si>
  <si>
    <t>Количество учебников за 5 лет</t>
  </si>
  <si>
    <t xml:space="preserve">Спиркин А.Г.  Философия: учебник для вузов / А.Г. Спиркин. - М.: Гардарики, 2002. </t>
  </si>
  <si>
    <t>Инженерная графика: учебник для вузов/ под ред. Н.П. Сорокина. - СПб.: Лань, 2005</t>
  </si>
  <si>
    <t>История : учебн. пособие для ссузов / ред.: П.С. Самыгин [и др.]. - 6-е изд. - Ростов н/Д : Феникс, 2006</t>
  </si>
  <si>
    <t>Артемов В.В. История отечества с древнейших времен до наших дней : учебник для спо / В.В. Артемов, Ю.Н. Лубченков. - 6-е изд., доп. - М. : Академия, 2003</t>
  </si>
  <si>
    <t>Дмитренко В.П. История отечества ХХ век :учеб. пособие / В.П. Дмитренко, В.Л. Есаков, В.А. Шестаков. - 2-е изд. - М. : Дрофа, 1998</t>
  </si>
  <si>
    <t>История Отечества. ХХ-начало ХХI века : учебник / Н.В. Загладин [и др.]. - 3-е изд. - М. : Русское слово, 2005</t>
  </si>
  <si>
    <t>Загладин Н.В. История России и мира в XX-начале ХХI века: учебник / Н.В. Загладин, Н.А. Симония. - 6-е изд., исправ. - М. : Русское слово, 2007</t>
  </si>
  <si>
    <t>Буганов В.И. История России : конец XVII-XIX век: учебник / В.И. Буганов, П.Н. Зырянов, А.Н. Сахаров ;  под ред. А.Н. Сахарова. - 12-е изд., перераб. и доп. - М. : Просвещение, 2006</t>
  </si>
  <si>
    <t>Физическая культура студента: учебник для вузов/ под ред. В.И. Ильина. - М., 2003</t>
  </si>
  <si>
    <t>Буганов В.И. История России : конец XVII-XIX век: учебник / В.И. Буганов, П.Н. Зырянов; под ред. А.Н. Сахарова. - 8-е изд., перераб. и доп. - М.: Просвещение, 2002</t>
  </si>
  <si>
    <t>Сахаров А.Н. История России с древнейших времен до конца ХVII века: учебник / А.Н. Сахаров, В.И. Буганов;  под ред. А.Н. Сахарова. - 6-е изд. - М.: Просвещение, 2000</t>
  </si>
  <si>
    <t>Алгебра и начала анализа. 10-11 класс / Ш.А. Алимов [и др.]. - 15-е изд. - М. : Просвещение, 2007</t>
  </si>
  <si>
    <t>Алгебра и начала анализа : учебник / под ред. А.Н. Колмогорова. - 14-е изд. - М. : Просвещение, 2004</t>
  </si>
  <si>
    <t>Русская литература ХХ века.  Ч.1: учебник / под ред. В.П. Журавлева. - 12-е изд. - М. : Просвещение, 2007</t>
  </si>
  <si>
    <t>Буганов В.И. История России: конец XVII-XIX век: учебник/ В.И. Буганов, П.Н. Зырянов;  под ред. А.Н. Сахарова. - 8-е изд., перераб. и доп. - М.: Просвещение, 2002</t>
  </si>
  <si>
    <t>Горбачев В.Г. Основы философии: курс лекций/ В.Г. Горбачев. - Брянск: Курсив, 2000</t>
  </si>
  <si>
    <t>Завьялова В.М. Практический курс немецкого языка (для начинающих)/ В.М. Завьялова, Л.В. Ильина. - М.: ЧеРо, 1999</t>
  </si>
  <si>
    <t>Физическая культура: учеб.пособие/ Н.В. Решетников [и др.]. - 5-е изд., исправл. и доп. - М. : Академия, 2006</t>
  </si>
  <si>
    <t>Обществознание : пособие / под ред. В.В. Барабанова. - СПб. : Союз, 2001</t>
  </si>
  <si>
    <t>Гаврилов М.В. Информатика и информационные технологии: учебник для вузов/ М.В. Гаврилов. - М.: Гардарики, 2007</t>
  </si>
  <si>
    <t>Справочник инженера пожарной охраны: учебно-практич. пособие/ Д.Б. Самойлов [и др.]. - М.: Инфра-Инженерия, 2010</t>
  </si>
  <si>
    <t>Количество экз., точек доступа</t>
  </si>
  <si>
    <t>Раздел 4. Обеспечение образовательного процесса иными библиотечно-информационными ресурсами и средствами обеспечения образовательного процесса</t>
  </si>
  <si>
    <t>Боревский, Л.Я. Курс математики: справочник. – М, 2000 (CD)</t>
  </si>
  <si>
    <t>Курс математики для школьников и абитуриентов: справочник. – М, 1999  (CD)</t>
  </si>
  <si>
    <t>Основы правовых знаний: учебные фильмы. – М. 1999г. – видеокурс (ВК)</t>
  </si>
  <si>
    <t>Правоведение./В.А. Алексеенко и др.- М.: Кнорус, 2008г. -  (CD)</t>
  </si>
  <si>
    <t>Основы права (ДО)</t>
  </si>
  <si>
    <t>Экономика: учебник / Ред. Л.Е. Басовский. – М., 2004 (CD)</t>
  </si>
  <si>
    <t>Лекции по экономике: курс лекций. – М., 2006 (CD)</t>
  </si>
  <si>
    <t>Основы экономики (лекции ДО)</t>
  </si>
  <si>
    <t>Основы информатики.- 2001 г. (CD)</t>
  </si>
  <si>
    <t>Основы компьютерной грамотности, вып 1. (CD)</t>
  </si>
  <si>
    <t>Школьный курс информатики.- 1999г. (CD)</t>
  </si>
  <si>
    <t>Энциклопедия персонального компьютера Кирилла и Мефодия. - 1996г. (CD)</t>
  </si>
  <si>
    <t>Компьютер с нуля:  видеокурс.- 1996г. (ВК)</t>
  </si>
  <si>
    <t>Персональный компьютер для начинающих: видеокурс. Часть 2.- 1997г. (ВК)</t>
  </si>
  <si>
    <t>Общая биология. антропогенез: видеоиллюстрации.- 2002 (ВК)</t>
  </si>
  <si>
    <t>Общая биология. Цитология: видеоиллюстрации.- 2003 г. (ВК)</t>
  </si>
  <si>
    <t>Общая биология. Основы селекции: видеоиллюстрации.- 2003 (ВК)</t>
  </si>
  <si>
    <t>Бондаренко В.Ф. Социология. Программа конкретного социологического
исследовния.- 2004 г. (CD)</t>
  </si>
  <si>
    <t xml:space="preserve">Политология. Под ред. Мельвиля А.Ю.- 2009 г. (CD) </t>
  </si>
  <si>
    <t>Российский комплекс программ T-FLEX CAD/CAM/CAE/PD.- 2004 г. (CD)</t>
  </si>
  <si>
    <t>Большая электронная детская энциклопедия Том 5: Технологии и производство. 2003г. (CD)</t>
  </si>
  <si>
    <t>ГОСТы и СниПы: сборник норм. Актов.- 2001г. (CD)</t>
  </si>
  <si>
    <t>Буганов В.И. История России : конец XVII-XIX век: учебник  / В.И. Буганов, П.Н. Зырянов ;  под ред. А.Н. Сахарова. - 7-е изд. - М. : Просвещение, 2001</t>
  </si>
  <si>
    <t>Загладин Н.В. История России и мира в XX-начале ХХI века: учебник / Н.В. Загладин, Н.А. Симония. - 4-е изд. - М. : Русское слово, 2005</t>
  </si>
  <si>
    <t>Розенталь Д.Э.  Русский язык : учебн. пособие / Д.Э. Розенталь. - 6-е изд., стереотип. - М. : Дрофа, 2002</t>
  </si>
  <si>
    <t>Боровик В.С. Обществознание : учебник / В.С. Боровик, С.С. Боровик. - М. : Академия, 2006</t>
  </si>
  <si>
    <t>Носова С.С.  Основы экономики : учебник для спо / С.С. Носова. - 4-е изд., стереотип. - М. : КноРус, 2009</t>
  </si>
  <si>
    <t>Экономика: учебник / под ред. Ю.Ф. Симионова. - Ростов н/Д: Феникс, 2007</t>
  </si>
  <si>
    <t>Румынина В.В.  Основы права : учебник для спо / В.В. Румынина. - 3-е изд., перераб. и доп. - М. : ФОРУМ, 2009</t>
  </si>
  <si>
    <t>Ерохин Ю.М. Химия : учебник / Ю.М. Ерохин. - 4-е изд., стереотип. - М. : Академия, 2004</t>
  </si>
  <si>
    <t>Химия: учебник / О.С. Габриелян [и др.]. - 7-е изд., стереотип. - М. : Дрофа, 2006</t>
  </si>
  <si>
    <t>Кошевая И.П. Метрология, стандартизация, сертификация : учебник для спо / И.П. Кошевая, А.А. Канке. - Москва : ФОРУМ: ИНФРА-М, 2013</t>
  </si>
  <si>
    <t>Вереина Л.И. Техническая механика : учебник для спо / Л.И. Вереина, М.М. Краснов. - 7-е изд., стереотип. - Москва : Академия, 2013</t>
  </si>
  <si>
    <t>Брюханов О.Н. Основы гидравлики, теплотехники и  аэродинамики : учебник для спо / О.Н. Брюханов, В.И. Коробко, А.Т. Мелик-Аракелян. - Москва : ИНФРА-М, 2014</t>
  </si>
  <si>
    <t>Габриелян О.С.  Химия : учебник / О.С. Габриелян, Г.Г. Лысова. - 6-е изд., стереотип. - М. : Дрофа, 2006</t>
  </si>
  <si>
    <t>Хомченко И.Г.  Общая химия : учебник / И.Г. Хомченко. - 2-е изд., исправ. и доп. - М. : Новая волна, 2008</t>
  </si>
  <si>
    <t>Хомченко И.Г. Общая химия : учебник / И.Г. Хомченко. - М. : Новая волна, 2002</t>
  </si>
  <si>
    <t>Хомченко И.Г.  Общая химия : учебник / И.Г. Хомченко. - М. : Химия, 1987</t>
  </si>
  <si>
    <t>Хомченко И.Г. Общая химия. Сборник задач и упражнений : учебное пособие / И.Г. Хомченко. - М. : Высшая школа, 1989</t>
  </si>
  <si>
    <t>Мамонтов С.Г. Биология : учебное пособие / С.Г. Мамонтов. - 4-е изд., дораб. - М. : Дрофа, 2001</t>
  </si>
  <si>
    <t>Безопасность жизнедеятельности : учеб.пособие для вузов / Э.А. Арустамов [и др.]. - 2-е изд., перераб. - М.: Дашков и К, 2007</t>
  </si>
  <si>
    <t>Безопасность жизнедеятельности : учебник для вузов / Л.А. Михайлов [и др.]; под ред. Л.А. Михайлова. - 2-е изд. - М. [и др.]: Питер, 2008</t>
  </si>
  <si>
    <t>Маринченко А.В. Безопасность жизнедеятельности : учебн. пособие для вузов / А.В. Маринченко. - 3-е изд., доп. и перераб. - М.: Дашков и К, 2010</t>
  </si>
  <si>
    <t>Безопасность жизнедеятельности : учебник для вузов / Э.А. Арустамов [и др.];  под ред. Э.А. Арустамова. - М. : Дашков и К, 2000.</t>
  </si>
  <si>
    <t>Хван Т.А. Безопасность жизнедеятельности : учебн. пособие для вузов / Т.А. Хван, П.А. Хван. - Ростов н/Д.: Феникс, 2001</t>
  </si>
  <si>
    <t>Безопасность жизнедеятельности : учебник для спо /под ред. С.В. Белова. - М. : Высшая школа, 2000</t>
  </si>
  <si>
    <t>Безопасность жизнедеятельности : учебник для спо /  под ред. С.В. Белова. - 5-е изд., исправ. и доп. - М. : Высшая школа, 2006</t>
  </si>
  <si>
    <t>Русак О.Н. Безопасность жизнедеятельности : учебн. пособие для вузов / О.Н. Русак, К.Р. Малаян, Н.Г. Занько. - 4-е изд., стереотип. - СПб.: Лань, 2001</t>
  </si>
  <si>
    <t>Безопасность жизнедеятельности : учебн. пособие для спо / А.Т. Смирнов [и др.]. - М. : Дрофа, 2005</t>
  </si>
  <si>
    <t>Бондин В.И. Безопасность жизнедеятельности : учебн. пособие для ссузов / В.И. Бондин, Ю.Г. Семехин. - М. : ИНФРА-М: Академцентр, 2010</t>
  </si>
  <si>
    <t>а) энциклопедии, энциклопедические словари (по профилю поготовки кадров)</t>
  </si>
  <si>
    <t>б) отраслевые словари и справочники (по профилю подготовки кадров)</t>
  </si>
  <si>
    <t>Уровень, ступень образования,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 с учебным планом</t>
  </si>
  <si>
    <t>Наименование и краткая характеристика библиотечно-информационных ресурсов и средств обеспечения образовательного процесса, в  том числе электронных образовательных ресурсов (электронных изданий и информационных баз данных)</t>
  </si>
  <si>
    <t>Как сделать идеальную фигуру: справочник. - 2000г.  (CD)</t>
  </si>
  <si>
    <t>Физическая культура (лекции ДО)</t>
  </si>
  <si>
    <t>Основы философии (лекции ДО)</t>
  </si>
  <si>
    <t>Лекции по философии для компьютера и мобилы.(CD)</t>
  </si>
  <si>
    <t>Проблема человека в русской философии: справочник. 1998г.  (CD)</t>
  </si>
  <si>
    <t>Bundestag magazin. – М, 1998 (CD)</t>
  </si>
  <si>
    <t>Deutsch Gold: Курс немецкого языка. – М., 2003 (CD)</t>
  </si>
  <si>
    <t>Deutsch Platinum De Luxe. – М., 1998 (CD)</t>
  </si>
  <si>
    <t>English Gold: Курс английского языка + немецкий словарь. (CD) – М., 2001</t>
  </si>
  <si>
    <t>Learn to speak english, учимся говорить по-английски . 1995г.  (CD)</t>
  </si>
  <si>
    <t>Microsoft Encarta, encyclopedia. – М., 1996г. (CD)</t>
  </si>
  <si>
    <t>Test Of English as Foreign Language (TOEFL)  (CD)</t>
  </si>
  <si>
    <t>Von Aachen bis Zwickau. – М., 1999 (CD)</t>
  </si>
  <si>
    <t>Немецкий язык за 2 недели. – М., 2006г.  (CD)</t>
  </si>
  <si>
    <t>Немецкий язык: лингафонный курс. – М., 2001 (CD)</t>
  </si>
  <si>
    <t>Немецкий: полный курс. – М., 2003 (CD)</t>
  </si>
  <si>
    <t>ПРОФЕССОР ХИГГИНС, Английский без акцента! М., 1997г.  (CD)</t>
  </si>
  <si>
    <t>Скоростное изучение немецкого языка: Экспресс-метод Илоны Давыдовой. – М., 2003 (CD)</t>
  </si>
  <si>
    <t>Словари POLYGLOSSUM Deutsch-Russisch-Deutsch (около 800000 терминов). – М., 1996 (CD)</t>
  </si>
  <si>
    <t>Учите немецкий. – М., 1999 (CD)</t>
  </si>
  <si>
    <t>Alles gute! Часть 1 (немецкий язык). - М., 1990г. (ВК)</t>
  </si>
  <si>
    <t>Alles gute!  Часть 2 (немецкий язык). – М., 1990г (ВК)</t>
  </si>
  <si>
    <t>Die weiBen Nachte in St' Peterburg (немецкий язык). - М., 1999г. (ВК)</t>
  </si>
  <si>
    <t>Eine Entdeckung von Moskau (немецкий язык). – М., 1999 (ВК)</t>
  </si>
  <si>
    <t>English through the BEATLES. Ч. 1 (английский язык). – М., 1996г. (ВК)</t>
  </si>
  <si>
    <t>English through the BEATLES. Ч. 2 (английский язык). – М., 1996г. (ВК)</t>
  </si>
  <si>
    <t>Ghost (английский язык). – М., 2000 (ВК)</t>
  </si>
  <si>
    <t>Hagen. Ein Stadtportrat (немецкий язык). – М., 1998г.  (ВК)</t>
  </si>
  <si>
    <t xml:space="preserve">Hello, English! (английский язык). – М., 1998г. (ВК) </t>
  </si>
  <si>
    <t>Muzzy (английский язык). – М., 1996  (ВК)</t>
  </si>
  <si>
    <t>New York (немецкий язык). – М., 1996г. (ВК)</t>
  </si>
  <si>
    <t xml:space="preserve">Paris (немецкий язык). – М., 1995 (ВК) </t>
  </si>
  <si>
    <t xml:space="preserve">Postcards from London: Открытки из Лондона (английский язык). – М., 1999 (ВК) </t>
  </si>
  <si>
    <t>Игровые сюжеты для начального обучения: Школьная видеоэнциклопедия (французский язык). – М., 1998 (ВК)</t>
  </si>
  <si>
    <t>Хаген (немецкий язык). – М., 1999 (ВК)</t>
  </si>
  <si>
    <t>Основы информатики. 2001г. CD</t>
  </si>
  <si>
    <t>Колмыкова Е.А.   Информатика : учебн. пособие для спо / Е.А. Колмыкова, И.А. Кумскова. - 12-е изд., стереотип. - М. : Академия, 2014</t>
  </si>
  <si>
    <t>Агабекян И.П. Английский язык : учебник для спо / И.П. Агабекян. - 24-е изд., стереотип. - Ростов-на-Дону : Феникс, 2014</t>
  </si>
  <si>
    <t>Голубев А.П.  Английский язык для технических специальностей: учебник спо для технич. спец-тей / А.П. Голубев, А.П. Коржавый, И.Б. Смирнова. - 3-е изд., стереотип. - М.: Академия, 2013</t>
  </si>
  <si>
    <t>Основы компьютерной грамотности, вып 1. CD</t>
  </si>
  <si>
    <t>Школьный курс информатики.1999г. CD</t>
  </si>
  <si>
    <t>Энциклопедия персонального компьютера Кирилла и Мефодия. 1996г. CD</t>
  </si>
  <si>
    <t>Компьютер с нуля:  видеокурс. 1996г. (ВК)</t>
  </si>
  <si>
    <t>Персональный компьютер для начинающих: видеокурс. Часть 2. 1997г. (ВК)</t>
  </si>
  <si>
    <t>Экологические основы природопользования (ДО)</t>
  </si>
  <si>
    <t>Занимательная экология: обучающая про-грамма. – 2006г. -  CD</t>
  </si>
  <si>
    <t>Русская литература ХХ века. Ч.1 : хрестоматия / сост.: А.В. Баранников [и др.]. - М. : Просвещение, 1993</t>
  </si>
  <si>
    <t>Русская литература ХХ века. Ч.2 : хрестоматия / сост.: А.В. Баранников [и др.]. - М. : Просвещение, 1993</t>
  </si>
  <si>
    <t>Русская литература: хрестоматия историко-лит. материалов / сост. Е.И. Каплан, М.Т. Пинаев. - М. : Просвещение, 1993</t>
  </si>
  <si>
    <t>Качурин М.Г.  Русская литература: учебник / М.Г. Качурин. - 2-е изд. - М. : Просвещение, 1998</t>
  </si>
  <si>
    <t xml:space="preserve">Фуфаева Л.И. Электротехника : учебник для спо / Л.И. Фуфаева. - 3-е изд., стереотип. - Москва : Академия, 2014. </t>
  </si>
  <si>
    <t>Голубев А.П. Английский язык для технических специальностей: учебник для спо технич. спец-тей / А.П. Голубев, А.П. Коржавый, И.Б. Смирнова. - 5-е изд., стереотип. - Москва : Академия, 2014.</t>
  </si>
  <si>
    <t>Гаврилов М.В. Информатика и информационные технологии : учебник для вузов / М.В. Гаврилов. - М. : Гардарики, 2007</t>
  </si>
  <si>
    <t>Информационные технологии : учеб.пособие для вузов / под ред. В.А. Грабаурова. - Минск : Современная школа, 2006</t>
  </si>
  <si>
    <t>Гохберг Г.С.  Информационные технологии : учебник / Г.С. Гохберг, А.В. Зафиевский, А.А. Короткин. - 6-е изд., стереотип. - М. : Академия, 2011</t>
  </si>
  <si>
    <t>Гохберг Г.С.  Информационные технологии : учебник для спо / Г.С. Гохберг, А.В. Зафиевский, А.А. Короткин. - Москва : Академия, 2007</t>
  </si>
  <si>
    <t>Свиридова М.Ю.  Информационные технологии в офисе. Практические упражнения : учеб.пособие / М.Ю. Свиридова. - М. : Академия, 2007</t>
  </si>
  <si>
    <t>Михеева Е.В. Информационные технологии.Вычислительная техника. Связь. : учебное пособие / Е.В. Михеева, А.Н. Герасимов. - М. : Академия, 2005</t>
  </si>
  <si>
    <t>Константинов В.М. Экологические основы природопользования : учебн. пособие для студентов спо / В.М. Константинов, Ю.Б. Челидзе. - М. : Академия, 2001</t>
  </si>
  <si>
    <t>Константинов В.М. Экологические основы природопользования : учебное пособие для студентов спо / В.М. Константинов, Ю.Б. Челидзе. - 14-е изд., стереотип. - М. : Академия, 2013</t>
  </si>
  <si>
    <t>Трушина Т.П. Экологические основы природопользования : учебник для ссузов / Т.П. Трушина. - 2-е изд. - Ростов н/Д : Феникс, 2003</t>
  </si>
  <si>
    <t>Константинов В.М. Экологические основы природопользования : учебник для спо / В.М. Константинов, Ю.Б. Челидзе. - 15-е изд., стереотип. - Москва : Академия, 2014</t>
  </si>
  <si>
    <t>Колесников С.И.  Экологические основы природопользования : учебное пособие / С.И. Колесников. - М. : МарТ, 2005</t>
  </si>
  <si>
    <t>Гальперин М.В. Экологические основы природопользования : учебник / М.В. Гальперин. - М. : ФОРУМ: ИНФРА-М, 2002</t>
  </si>
  <si>
    <t>Теребнев В.В. Основы пожарного дела / В.В. Теребнев, Н.С. Артемьев, К.В. Шадрин. - Москва : Центр Пропаганды, 2006</t>
  </si>
  <si>
    <t>Грачев В.А.  Газодымозащитная служба / В.А. Грачев, В.В. Теребнев, Д.В. Поповский. - 2-е изд., перераб. и доп. - Москва : Пожнаука, 2009.</t>
  </si>
  <si>
    <t>Каменский А.А. Биология. Общая биология. 10-11 кл. : учебник для общеобразоват. учр-ий / А.А. Каменский, Е.А. Криксунов, В.В. Пасечник. - 7-е изд., стереотип. - Москва : Дрофа, 2011.</t>
  </si>
  <si>
    <t>Алгебра и начала анализа. Ч.1: учебник / под ред. Г.Н. Яковлева. - 3-е изд.,перераб. - М. : Наука, 1987</t>
  </si>
  <si>
    <t>Алгебра и начала анализа. Ч.2 : учебник / под ред. Г.Н. Яковлева. - 3-е изд.,перераб. - М. : Наука, 1988</t>
  </si>
  <si>
    <t>Теория горения и взрыва : учебник и практикум для спо / под ред. А.В. Тотая, О.Г. Казакова. - 2-е изд., перераб. и доп. - Москва : Юрайт, 2015</t>
  </si>
  <si>
    <t>Теория горения и взрыва : учебник и практикум для вузов/ под ред. А.В. Тотая, О.Г. Казакова. - 2-е изд., перераб. и доп. - Москва : Юрайт, 2015</t>
  </si>
  <si>
    <t>Геометрия. 10-11 класс : учебник / Л.С. Атанасян [и др.]. - 15-е изд., доп. - М. : Просвещение, 2006</t>
  </si>
  <si>
    <t>Геометрия. Часть 2 : учебник / под ред. Г.Н. Яковлева. - 2-е изд., перераб. - М. : Наука, 1982</t>
  </si>
  <si>
    <t>Геометрия. Часть 1: учебник / под ред. Г.Н. Яковлева. - М. : Наука, 1978.</t>
  </si>
  <si>
    <t>Сергеева И.И. Информатика : учебник для спо / И.И. Сергеева, А.А. Музалевская, Н.В. Тарасова. - М. : ФОРУМ: ИНФРА-М, 2008</t>
  </si>
  <si>
    <t>Ляхович В.Ф. Основы информатики : учебн. пособие для спо / В.Ф. Ляхович, С.О. Крамаров. - 4-е изд. - Ростов н/Д : Феникс, 2004</t>
  </si>
  <si>
    <t>Колмыкова Е.А.  Информатика : учебн. пособие для спо / Е.А. Колмыкова, И.А. Кумскова. - 6-е изд., стереотип. - М. : Академия, 2009</t>
  </si>
  <si>
    <t>Экологические основы природопользования</t>
  </si>
  <si>
    <t>Миронова Р.С. Инженерная графика : учебник / Р.С. Миронова. - 2-е изд.,перераб. и доп. - М. : Академия, 2001</t>
  </si>
  <si>
    <t>Миронов Б.Г.  Сборник заданий по инженерной графике : учебн.пособие / Б.Г. Миронов, Р.С. Миронова. - 6-е изд., стереотип. - М. : Высшая школа, 2008</t>
  </si>
  <si>
    <t>Миронова Р.С.  Сборник заданий по инженерной графике : учебное пособие / Р.С. Миронова, Б.Г. Миронов. - 2-е  изд.,испр. - М. : Академия, 2001</t>
  </si>
  <si>
    <t>Сборник заданий по инженерной графике с примерами выполнения чертежей на компьютере : учебн.пособие / Б.Г. Миронов [и др.]. - 3-е изд., исправ. и доп. - М. : Высшая школа, 2003</t>
  </si>
  <si>
    <t>Боголюбов С.К. Инженерная графика : учебник для ссузов / С.К. Боголюбов. - 3-е изд., исправ. и доп. - М. : Машиностроение, 2002</t>
  </si>
  <si>
    <t>Бродский А.М. Инженерная графика ( металлообработка) : учебник / А.М. Бродский, Э.М. Фазлулин, В.А. Халдинов. - 4-е изд., стереотип. - М. : Академия, 2007</t>
  </si>
  <si>
    <t>Собурь С.В. Огнетушители: учебно-справочн. пособие / С.В. Собурь. - 5-е изд. - М.: Пожкнига, 2008</t>
  </si>
  <si>
    <t>Пожарная техника. Ч.1. Пожарно-техническое оборудование : учебник / А.Ф. Иванов [и др.]. - М. : Стройиздат, 1988</t>
  </si>
  <si>
    <t>Пожарная техника. Ч.2. Пожарные автомобили : учебник / А.Ф. Иванов [и др.]. - М. : Стройиздат, 1988</t>
  </si>
  <si>
    <t>Теребнев В.В. Пожарная техника. Книга 1: Пожарно-техническое вооружение. Устройство и применение: учебн. пособие / В.В. Теребнев, Н.И. Ульянов, В.А. Грачев ;  под ред. В.В. Теребнева. - М. : Центр Пропаганды, 2007</t>
  </si>
  <si>
    <t>Теребнев В.В. Пожарная техника. Книга 2: Пожарные машины: устройство и применение : учебн. пособие / В.В. Теребнев, Н.И. Ульянов, В.А. Грачев ;  под ред. В.В. Теребнева. - М. : Центр Пропаганды, 2007</t>
  </si>
  <si>
    <t>Мовнин М.С. Основы технической механики с элементами программированного обучения : учебник для техникумов / М.С. Мовнин, А.Б. Израелит, А.Г. Рубашкин. - 2-е изд., перераб. и доп. - Л. : Судостроение, 1973</t>
  </si>
  <si>
    <t>Электротехника и электроника</t>
  </si>
  <si>
    <t>Бондарь И.М.  Электротехника и электроника : учебное пособие для спо / И.М. Бондарь. - М. : МарТ, 2005</t>
  </si>
  <si>
    <t>Гальперин М.В. Электротехника и электроника : учебник для спо / М.В. Гальперин. - М. : ФОРУМ, 2009.</t>
  </si>
  <si>
    <t>Славинский А.К. Электротехника с основами электроники : учебн. пособие для спо / А.К. Славинский, И.С. Туревский. - М. : ФОРУМ: ИНФРА-М, 2009</t>
  </si>
  <si>
    <t>Данилов И.А.  Общая электротехника с основами электроники : учебн.пособие для техникумов / И.А. Данилов, П.М. Иванов. - 2-е изд., перераб. и доп. - М. : Высшая школа, 1989</t>
  </si>
  <si>
    <t>Башмаков М.И. Математика : учебник для нпо и спо / М.И. Башмаков. - 9-е изд., стереотип. - Москва : Академия, 2014</t>
  </si>
  <si>
    <t>Миронов Б.Г. Сборник упражнений для чтения чертежей по инженерной графике : учебн. пособие для спо / Б.Г. Миронов, Е.С. Панфилова. - 7-е изд., стереотип. - Москва : Академия, 2014</t>
  </si>
  <si>
    <t>Метрология, стандартизация и сертификация /  под ред. А.С. Сигова. - 3-е изд. - Москва : ФОРУМ, 2014</t>
  </si>
  <si>
    <t>Аверин В.Н. Компьютерная и инженерная графика : учебн. пособие для спо / В.Н. Аверин. - 6-е изд., стереотип. - Москва : Академия, 2014</t>
  </si>
  <si>
    <t>Вереина Л.И. Техническая механика : учебник для спо по технич. спец-тям / Л.И. Вереина, М.М. Краснов. - 8-е изд., стереотип. - Москва : Академия, 2014</t>
  </si>
  <si>
    <t>Агабекян И.П. Английский язык : учебник для спо / И.П. Агабекян. - 26-е изд., стереотип. - Ростов-на-Дону : Феникс, 2015</t>
  </si>
  <si>
    <t>Кравченко А.П. Немецкий для колледжей : [учебн. пособие] / А.П. Кравченко. - 2-е изд. - Ростов-на-Дону : Феникс, 2014.</t>
  </si>
  <si>
    <t>Горелов А.А.  Основы философии : учебник для спо / А.А. Горелов. - 15-е изд., стереотип. - Москва : Академия, 2014</t>
  </si>
  <si>
    <t>Основы философии : учебник для спо / В.П. Кохановский [и др.]. - 15-е изд., стереотип. - Москва : КноРус, 2015.</t>
  </si>
  <si>
    <t>Бродский А.М. Практикум по инженерной графике : учебн.пособие для спо / А.М. Бродский, Э.М. Фазлулин, В.А. Халдинов. - 10-е изд., стереотип. - Москва : Академия, 2014</t>
  </si>
  <si>
    <t>Дмитриева В.Ф.  Физика : учебник для спо / В.Ф. Дмитриева. - 16-е изд., стереотип. - Москва : Академия, 2012.</t>
  </si>
  <si>
    <t>Фирсов А.В. Физика для профессий и специальностей технического и естественно-научного профилей : учебник для нпо и спо / А.В. Фирсов ;  под ред. Т.И. Трофимовой. - 7-е изд., стереотип. - Москва : Академия, 2014</t>
  </si>
  <si>
    <t>Аргументы и факты: газета. - 2010, 2011</t>
  </si>
  <si>
    <t>Комсомольская правда: газета. - 2010, 2014,2015</t>
  </si>
  <si>
    <t>Рабочий путь: газета. - 2010, 2011,2015</t>
  </si>
  <si>
    <t>Российская газета: газета. - 2010, 2011, 2012, 2013, 2014, 2015</t>
  </si>
  <si>
    <t>Смоленская газета: газета. - 2010, 2011, 2012, 2013,2014,2015</t>
  </si>
  <si>
    <t>Смоленские новости: газета. - 2010, 2011</t>
  </si>
  <si>
    <t>Смоленск: журнал (2015/3)</t>
  </si>
  <si>
    <t>Основы безопасности жизнедеятельности: журнал (2010/12,2011/12,2012/12,2013/11,2014/6)</t>
  </si>
  <si>
    <t>на 01.05.14</t>
  </si>
  <si>
    <t>Пожарная безопасность: журнал (2011/2,2012/4,2013/4,2014/2,2015/?)</t>
  </si>
  <si>
    <t>Пожарное дело: журнал (2010/12,2011/6)</t>
  </si>
  <si>
    <t>Противопожарный и спасательный сервис: журнал (2011/2,2012/4,2013/3,2014/2,2015/?)</t>
  </si>
  <si>
    <t>Пожаровзрывобезопасность: журнал</t>
  </si>
  <si>
    <t>Ерохин В.Г. Основы термодинамики и теплотехники : учебник / В.Г. Ерохин, М.Г. Маханько, П.И. Самойленко. - М. : Высшая школа, 1980</t>
  </si>
  <si>
    <t>Черняк О.В. Основы теплотехники и гидравлики : учебник / О.В. Черняк, Н.К. Бессребренников, В.С. Силецкий. - 2-е изд., переработ. и доп. - М. : Высшая школа, 1974</t>
  </si>
  <si>
    <t>Егорушкин В.Е. Основы гидравлики и теплотехники : учебн.пособие для техникумов / В.Е. Егорушкин, Б.И. Цеплович. - М. : Машиностроение, 1981</t>
  </si>
  <si>
    <t>Брюханов О.Н. Основы гидравлики и теплотехники : учебник для спо / О.Н. Брюханов, А.Т. Мелик-Аракелян, В.И. Коробко. - 4-е изд., стереотип. - М. : Академия, 2011</t>
  </si>
  <si>
    <t>Прибытков И.А.  Теоретические основы теплотехники : учебник / И.А. Прибытков, И.А. Левицкий ;  под ред. И.А. Прибыткова. - М. : Академия, 2004</t>
  </si>
  <si>
    <t>Смирнова М.В. Теоретические основы теплотехники : учебн. пособие для  ссузов / М.В. Смирнова. - Волгоград : Ин-Фолио, 2010</t>
  </si>
  <si>
    <t>Литвин А.М.  Теоретические основы теплотехники . Техническая термодинамика и теория теплопередачи : учебник / А.М. Литвин. - 6-е изд.,перераб.и доп. - М. : Энергия, 1969</t>
  </si>
  <si>
    <t>Сапронов Ю.Г.  Безопасность жизнедеятельности : учебник для спо / Ю.Г. Сапронов. - 3-е изд., стереотип. - Москва : Академия, 2014.</t>
  </si>
  <si>
    <t>Безопасность жизнедеятельности : учебник для спо / Э.А. Арустамов [и др.]. - 13-е изд., стереотип. - Москва : Академия, 2014</t>
  </si>
  <si>
    <t>Косолапова Н.В.  Основы безопасности жизнедеятельности : учебник для спо и нпо / Н.В. Косолапова, Н.А. Прокопенко. - 9-е изд., стереотип. - Москва : Академия, 2014</t>
  </si>
  <si>
    <t>Григорьев С.Г.  Математика : учебник для спо / С.Г. Григорьев, С.В. Иволгина ;  под ред. В.А. Гусева. - 10-е изд., стереотип. - Москва : Академия, 2014</t>
  </si>
  <si>
    <t>Немцов М.В.  Электротехника и электроника : учебник для спо / М.В. Немцов, М.Л. Немцова. - 7-е изд., исправ. - Москва : Академия, 2014</t>
  </si>
  <si>
    <t>Специальность 20.02.02 ЗАЩИТА В ЧРЕЗВЫЧАЙНЫХ СИТУАЦИЯХ</t>
  </si>
  <si>
    <t>20.02.02 Защита в чрезвычайных ситуациях</t>
  </si>
  <si>
    <t>Габриелян О.С. Химия : учебник для спо / О.С. Габриелян, И.Г. Остроумов. - 12-е изд., стереотип. - Москва : Академия, 2014</t>
  </si>
  <si>
    <t>Коробейников Н.К. Физическое воспитание : учебное пособие / Н.К. Коробейников, А.А. Михеев, И.Г. Николенко. - М. : Высшая школа, 1984</t>
  </si>
  <si>
    <t>Бароненко В.А. Здоровье и физическая культура студента : учебн. пособие / В.А. Бароненко, Л.А. Рапопорт. - М. : Альфа-М, 2003</t>
  </si>
  <si>
    <t>Гольцова Н.Г. Русский язык: учебник / Н.Г. Гольцова, И.В. Шамшин, М.А. Мищерина. - 8-е изд. - М. : Русское слово, 2011</t>
  </si>
  <si>
    <t>Власенков А.И. Русский язык. Грамматика. Текст.Стили речи. : учебник / А.И. Власенков, Л.М. Рыбченкова. - 13-е изд. - М. : Просвещение, 2007</t>
  </si>
  <si>
    <t>Греков В.Ф.  Пособие для занятий по русскому языку в старших классах / В.Ф. Греков, С.Е. Крючков, Л.А. Чешко. - 47 изд. - М. : Просвещение, 2007</t>
  </si>
  <si>
    <t>Радугин А.А. Философия : курс лекций / А.А. Радугин. - 2-е изд., перераб. и доп. - М. : Центр, 2001</t>
  </si>
  <si>
    <t>Философия : учебник / под ред.  В.Н. Лавриненко, В.П. Ратникова. - М. : ЮНИТИ, 2000</t>
  </si>
  <si>
    <t>Алексеев П.В. Философия : учебник / П.В. Алексеев. - 2-е изд., перераб. и доп. - М. : Проспект, 1998</t>
  </si>
  <si>
    <t>Канке В.А. Основы философии : учебник / В.А. Канке. - М. : Логос, 2000</t>
  </si>
  <si>
    <t>Первая медицинская помощь: [Фильмы об оказании первой медицинской помощи при бытовых травмах: ожогах, переломах, кровотечениях, о спасении на водах]. – М., 2000 (ВК)</t>
  </si>
  <si>
    <t>История России XX век. 1997 г. (CD)</t>
  </si>
  <si>
    <t>Энциклопедия истории России (862-1917). (CD)</t>
  </si>
  <si>
    <t>Россия XX век. Взгляд на власть. 1999 г. (ВК)</t>
  </si>
  <si>
    <t>История мира: энциклопедия. (CD)</t>
  </si>
  <si>
    <t>ИТОГО</t>
  </si>
  <si>
    <t>Репетитор по истории Кирилла и Мефодия. (CD)</t>
  </si>
  <si>
    <t>Оказание первой медицинской помощи на производстве. 1999г. (ВК)</t>
  </si>
  <si>
    <t>Пожарная безопасность: справочник/С.В. Собурь.- 2-ое изд. (с измен.).- М.: ПожКнига, 2005.- 285 с.- (Б-ка нормативно-технического работника)</t>
  </si>
  <si>
    <t>Пожарная безопасность в строительстве: справочник / В.В. Денисенко, В.Г. Точилкина.- Киев: Будивельник, 1987.- 304 с.</t>
  </si>
  <si>
    <t>Пожарная безопасность зданий. Ответственность руководителя, минимизация рисков: новое в законод-ве, пакет обязат. документации, порядок действий, юридическая помощь: по сост. на 01.09.2009: справочник / Г.Х. Алмаев [и др.].- СПб:Форум Медиа, 2009.- [464] с.</t>
  </si>
  <si>
    <t>Пожарная безопасность общественных и жилых зданий: справочник / под ред. С.В. Собуря.- 3-е изд., доп. (с измен.).- М.: ПожКнига, 2007.- 190 с.- (Б-ка нормативно-технического работника)</t>
  </si>
  <si>
    <t>Пожарная безопасность сельскохозяйственных предприятий: справочник / С.В. Собурь.- М.: ПожКнига, 2005.- 81 с.- (Б-ка нормативно-технического работника)</t>
  </si>
  <si>
    <t>Пожарная безопасность промпредприятий: справочник / под ред. С.В. Собуря.- 2-е изд., доп. (с измен.).- М.: ПожКнига, 2007.- 172 с.- (Б-ка нормативно-технического работника)</t>
  </si>
  <si>
    <t>Пожарная и аварийно-спасательная техника: справочник / В.В. Теребнев [и др.].- М.: Калан,2009.- 373 с.</t>
  </si>
  <si>
    <t>Пожарная и охранно-пожарная сигнализация. Проектирование, монтаж и обслуживание: справочная / под ред. М.М. Любимова.- 2-е изд., с измен.- М.: Пожарная книга, 2008.- 308 с.</t>
  </si>
  <si>
    <t>Любимов М.М. Пожарная и охранно-пожарная сигнализация. Проектирование, монтаж и обслуживание. Часть 1: в 2-х ч.: справочник / М.М. Любимов, С.В. Собурь;  под ред. М.М. Любимова.- М: Пожарная книга, 2005.- 292 с.</t>
  </si>
  <si>
    <t>Корольченко А.Я. Пожаровзрывоопасность веществ и материалов и средства их тушения. Ч.1: справочник: в 2-х ч. / А.Я. Корольченко, Д.А. Корольченко.- 2-е изд., перераб. и доп.- М.: Пожнаука, 2004.- 713 с.</t>
  </si>
  <si>
    <t>Собурь С.В. Установки пожаротушения автоматические: справочник / С.В. Собурь.- 4-е изд. (с измен.).- М.: ПожКнига, 2004.- 404 с.- (Пожарная безопасность предприятия)</t>
  </si>
  <si>
    <t>Собурь С.В. Установки пожарной сигнализации: учебно-справочн. пособие / С.В. Собурь.- 5-е изд., доп., с измен.- М.: Пожарная книга, 2006.- 277 с.- (Пожарная безопасность предприятия)</t>
  </si>
  <si>
    <t>О пожарной безопасности : федер. закон от 21.12.1994 № 69-ФЗ. - М. : ОМЕГА-Л, 2008</t>
  </si>
  <si>
    <t>Правила по охране труда в подразделениях государственной противопожарной службы МЧС России (ПОРТО 01-2002) : утв. приказом МЧС России от 31.12.2002 №630 / А.Н. Савельев [и др.]. - М. : Центр Пропаганды, 2006</t>
  </si>
  <si>
    <t>Правила пожарной безопасности (новые) : ППБ 01-03: введены в действие с 30 июня 2003 г. (в ред. от 07.02.2008). - 2-е изд. - М. : ИНФРА-М, 2009</t>
  </si>
  <si>
    <t>Правила пожарной безопасности в Российской Федерации (с приложениями) : приказ МЧС России от 18 июня 2003 г. № 313. - М. : ОМЕГА-Л, 2010</t>
  </si>
  <si>
    <t>Правила, инструкции, нормы пожарной безопасности РФ. - Новосибирск : Сиб.унив.изд-во, 2010</t>
  </si>
  <si>
    <t>Сборник нормативных документов для сотрудников государственного пожарного надзора. Вып. 17. Ч.9  / сост. Л.С. Афанасьева [и др.]. - М. : ВНИИПО, 2005</t>
  </si>
  <si>
    <t>Свод правил пожарной безопасности : (СП 1.13130.2009 - СП 13.13130.2009): утв. и введен в действие 25 марта 2009 г. - М. : Проспект, 2010</t>
  </si>
  <si>
    <t>Трудовой кодекс Российской Федерации. - М. : ОМЕГА-Л, 2009</t>
  </si>
  <si>
    <t>Конституция Российской Федерации. - М., 1996</t>
  </si>
  <si>
    <t>Гражданский кодекс Российской Федерации. - М. : ЭКМОС, 2003</t>
  </si>
  <si>
    <t>Гражданский процессуальный кодекс Российской Федерации. - М. : ГроссМедиа, 2009</t>
  </si>
  <si>
    <t>Кодекс Российской Федерации об административных правонарушениях. - М. : ОМЕГА-ЭЛ, 2005</t>
  </si>
  <si>
    <t>Культурология</t>
  </si>
  <si>
    <t>Русский язык и культура речи</t>
  </si>
  <si>
    <t>Пожарная профилактика</t>
  </si>
  <si>
    <t>Кашанина Т.В. Основы российского права : учебник для вузов / Т.В. Кашанина, А.В. Кашанин. - 2-е изд., измен. и доп. - М. : НОРМА: ИНФРА-М, 2000</t>
  </si>
  <si>
    <t>Лекции по культурологии.- 2007 г. (CD)</t>
  </si>
  <si>
    <t xml:space="preserve">Немировская Л.З. Культурология. Установочная лекция.- 2005 г. (CD)
</t>
  </si>
  <si>
    <t>Русский язык и культура речи (ДО)</t>
  </si>
  <si>
    <t>Толковый словарь Владимира Даля. М. 1997г. -  CD</t>
  </si>
  <si>
    <t>Сдаем Единый экзамен – 2002г. -  CD</t>
  </si>
  <si>
    <t>БРОКГАУЗЪ И ЕФРОНЪ - энциклопедический словарь в 86 томах с иллюстра-циями. - М. 2003г. -  CD</t>
  </si>
  <si>
    <t>Русский язык без шпаргалок: репетитор. - 1999г. – видеокурс (ВК)</t>
  </si>
  <si>
    <t>Психология личности: хрестоматия, тексты / под ред. Ю.Б. Гиппенрейтер,А.А. Пузырея.- 2004 г.(CD)</t>
  </si>
  <si>
    <t>Никандров В.В. Психология: электронный учебник.- 2008 г. (CD)</t>
  </si>
  <si>
    <t>Денисенко С.И. Психология и педагогика: установочная видеолекция.- 2004 г.(CD)</t>
  </si>
  <si>
    <t>Органическая химия. Часть 1: школьный химический эксперимент.- 2001 г.(ВК)</t>
  </si>
  <si>
    <t>Органическая химия. Часть 2: школьный химический эксперимент.- 2001 г. (ВК)</t>
  </si>
  <si>
    <t>Органическая химия. Часть 3: школьный химическуий эксперимент.- 2001 г. (ВК)</t>
  </si>
  <si>
    <t>Органическая химия. Часть 4: школьный химический эксперимент.- 2001 г.(ВК)</t>
  </si>
  <si>
    <t>Органическая химия. Часть 5: школьный химический эксперимент.- 2001 г. (ВК)</t>
  </si>
  <si>
    <t>Ерёмченко Н.В. Инженерная графика: рабочая тетрадь.- 2007 г. (CD)</t>
  </si>
  <si>
    <t>Бучило Н.Ф., А.Н.Чумаков. Философия: учебник. - М.: КноРУС, 2009 г. (CD)</t>
  </si>
  <si>
    <t>Техника пожаротушения.- 2007 г. (CD)</t>
  </si>
  <si>
    <t>специальность</t>
  </si>
  <si>
    <t xml:space="preserve">количество студентов </t>
  </si>
  <si>
    <t>курс</t>
  </si>
  <si>
    <t>Год 
издания</t>
  </si>
  <si>
    <t>Раздел 1. Наличие учебной и учебно-методической литературы</t>
  </si>
  <si>
    <t>№ п/п</t>
  </si>
  <si>
    <t>Безопасность жизнедеятельности</t>
  </si>
  <si>
    <t>Профессиональный цикл</t>
  </si>
  <si>
    <t>по программе базовой подготовки</t>
  </si>
  <si>
    <t>Иностранный зык</t>
  </si>
  <si>
    <t>История</t>
  </si>
  <si>
    <t>Физическая культура</t>
  </si>
  <si>
    <t>Всего по специальности</t>
  </si>
  <si>
    <t>Уровень,ступень образования, вид образовательной программы (основная/дополнительная), направление подготовки, специальность, профессия</t>
  </si>
  <si>
    <t>Объем фонда учебной и учебно-методической литературы</t>
  </si>
  <si>
    <t>количество 
наименований</t>
  </si>
  <si>
    <t>количество 
экземпляров</t>
  </si>
  <si>
    <t>Количество экземпляров литературы на одного обучающегося</t>
  </si>
  <si>
    <t>Наименование дисциплин, входящих в заявленную образовательную программу</t>
  </si>
  <si>
    <t>Число обучающихся, воспитанников, одновременно изучающих предмет, дисциплину (модуль)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</si>
  <si>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</si>
  <si>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 экз.</t>
  </si>
  <si>
    <t>Математический и естественнонаучный цикл</t>
  </si>
  <si>
    <t>Информатика</t>
  </si>
  <si>
    <t>Физика</t>
  </si>
  <si>
    <t>Теория горения и взрыва</t>
  </si>
  <si>
    <t>Экология</t>
  </si>
  <si>
    <t>Химия</t>
  </si>
  <si>
    <t>Инженерная графика</t>
  </si>
  <si>
    <t>Медико-биологические основы безопасности</t>
  </si>
  <si>
    <t>История России : учебник для вузов / Орлов А.С. [и др.]. - М. : Проспект, 2008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</si>
</sst>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2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1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2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vertical="top" wrapText="1"/>
    </xf>
    <xf numFmtId="2" fontId="5" fillId="0" borderId="25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 horizontal="left" vertical="center" wrapText="1"/>
    </xf>
    <xf numFmtId="0" fontId="4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28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9" xfId="0" applyFont="1" applyBorder="1" applyAlignment="1">
      <alignment/>
    </xf>
    <xf numFmtId="2" fontId="5" fillId="0" borderId="0" xfId="0" applyNumberFormat="1" applyFont="1" applyAlignment="1">
      <alignment wrapText="1"/>
    </xf>
    <xf numFmtId="0" fontId="6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16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" fontId="4" fillId="0" borderId="2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168" fontId="5" fillId="0" borderId="20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1" fontId="3" fillId="2" borderId="42" xfId="0" applyNumberFormat="1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right" vertical="center" wrapText="1"/>
    </xf>
    <xf numFmtId="1" fontId="3" fillId="2" borderId="42" xfId="0" applyNumberFormat="1" applyFont="1" applyFill="1" applyBorder="1" applyAlignment="1">
      <alignment horizontal="right" vertical="center" wrapText="1"/>
    </xf>
    <xf numFmtId="168" fontId="3" fillId="2" borderId="42" xfId="0" applyNumberFormat="1" applyFont="1" applyFill="1" applyBorder="1" applyAlignment="1">
      <alignment horizontal="right" vertical="center" wrapText="1"/>
    </xf>
    <xf numFmtId="168" fontId="3" fillId="2" borderId="42" xfId="0" applyNumberFormat="1" applyFont="1" applyFill="1" applyBorder="1" applyAlignment="1">
      <alignment horizontal="right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right" vertical="center" wrapText="1"/>
    </xf>
    <xf numFmtId="168" fontId="3" fillId="3" borderId="42" xfId="0" applyNumberFormat="1" applyFont="1" applyFill="1" applyBorder="1" applyAlignment="1">
      <alignment horizontal="right" vertical="center" wrapText="1"/>
    </xf>
    <xf numFmtId="1" fontId="3" fillId="4" borderId="42" xfId="0" applyNumberFormat="1" applyFont="1" applyFill="1" applyBorder="1" applyAlignment="1">
      <alignment horizontal="center" vertical="center" wrapText="1"/>
    </xf>
    <xf numFmtId="1" fontId="3" fillId="4" borderId="42" xfId="0" applyNumberFormat="1" applyFont="1" applyFill="1" applyBorder="1" applyAlignment="1">
      <alignment horizontal="left" vertical="center" wrapText="1"/>
    </xf>
    <xf numFmtId="1" fontId="3" fillId="4" borderId="42" xfId="0" applyNumberFormat="1" applyFont="1" applyFill="1" applyBorder="1" applyAlignment="1">
      <alignment horizontal="right" vertical="center" wrapText="1"/>
    </xf>
    <xf numFmtId="168" fontId="3" fillId="4" borderId="42" xfId="0" applyNumberFormat="1" applyFont="1" applyFill="1" applyBorder="1" applyAlignment="1">
      <alignment horizontal="right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left" vertical="center" wrapText="1"/>
    </xf>
    <xf numFmtId="1" fontId="3" fillId="11" borderId="42" xfId="0" applyNumberFormat="1" applyFont="1" applyFill="1" applyBorder="1" applyAlignment="1">
      <alignment horizontal="right" vertical="center" wrapText="1"/>
    </xf>
    <xf numFmtId="168" fontId="3" fillId="11" borderId="42" xfId="0" applyNumberFormat="1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vertical="top" wrapText="1"/>
    </xf>
    <xf numFmtId="0" fontId="20" fillId="0" borderId="4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left" vertical="center"/>
    </xf>
    <xf numFmtId="0" fontId="15" fillId="24" borderId="40" xfId="0" applyNumberFormat="1" applyFont="1" applyFill="1" applyBorder="1" applyAlignment="1">
      <alignment horizontal="left" vertical="center" wrapText="1" shrinkToFit="1"/>
    </xf>
    <xf numFmtId="0" fontId="14" fillId="24" borderId="40" xfId="0" applyNumberFormat="1" applyFont="1" applyFill="1" applyBorder="1" applyAlignment="1">
      <alignment horizontal="left" vertical="center" wrapText="1" shrinkToFit="1"/>
    </xf>
    <xf numFmtId="0" fontId="15" fillId="24" borderId="41" xfId="0" applyNumberFormat="1" applyFont="1" applyFill="1" applyBorder="1" applyAlignment="1">
      <alignment horizontal="left" vertical="center" wrapText="1" shrinkToFit="1"/>
    </xf>
    <xf numFmtId="0" fontId="5" fillId="24" borderId="39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168" fontId="5" fillId="24" borderId="41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168" fontId="5" fillId="0" borderId="23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 wrapText="1"/>
    </xf>
    <xf numFmtId="2" fontId="14" fillId="0" borderId="40" xfId="0" applyNumberFormat="1" applyFont="1" applyBorder="1" applyAlignment="1">
      <alignment horizontal="center" vertical="center" wrapText="1"/>
    </xf>
    <xf numFmtId="2" fontId="14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37" xfId="0" applyNumberFormat="1" applyFont="1" applyBorder="1" applyAlignment="1">
      <alignment horizontal="center" vertical="center"/>
    </xf>
    <xf numFmtId="168" fontId="6" fillId="0" borderId="4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8" fontId="6" fillId="0" borderId="26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5" fillId="0" borderId="25" xfId="0" applyNumberFormat="1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2" fontId="38" fillId="0" borderId="10" xfId="0" applyNumberFormat="1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1" fontId="38" fillId="0" borderId="26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view="pageBreakPreview" zoomScale="160" zoomScaleSheetLayoutView="160" zoomScalePageLayoutView="0" workbookViewId="0" topLeftCell="A1">
      <selection activeCell="A4" sqref="A4"/>
    </sheetView>
  </sheetViews>
  <sheetFormatPr defaultColWidth="9.00390625" defaultRowHeight="12.75"/>
  <cols>
    <col min="3" max="3" width="15.75390625" style="0" customWidth="1"/>
    <col min="4" max="4" width="11.75390625" style="0" customWidth="1"/>
    <col min="5" max="5" width="23.25390625" style="0" customWidth="1"/>
    <col min="6" max="6" width="13.875" style="0" customWidth="1"/>
    <col min="7" max="7" width="13.00390625" style="0" customWidth="1"/>
    <col min="8" max="8" width="10.25390625" style="7" customWidth="1"/>
    <col min="9" max="9" width="13.875" style="0" customWidth="1"/>
  </cols>
  <sheetData>
    <row r="2" spans="1:4" ht="12.75">
      <c r="A2" s="253" t="s">
        <v>562</v>
      </c>
      <c r="B2" s="253"/>
      <c r="C2" s="253"/>
      <c r="D2" s="253"/>
    </row>
    <row r="3" spans="1:4" ht="12.75">
      <c r="A3" s="253" t="s">
        <v>497</v>
      </c>
      <c r="B3" s="253"/>
      <c r="C3" s="253"/>
      <c r="D3" s="253"/>
    </row>
    <row r="5" spans="1:3" ht="12.75">
      <c r="A5" s="253" t="s">
        <v>563</v>
      </c>
      <c r="B5" s="253"/>
      <c r="C5" s="253"/>
    </row>
    <row r="6" spans="1:11" ht="23.25" customHeight="1">
      <c r="A6" s="1" t="s">
        <v>564</v>
      </c>
      <c r="B6" s="1"/>
      <c r="C6" s="5" t="s">
        <v>169</v>
      </c>
      <c r="D6" s="1"/>
      <c r="K6" s="4"/>
    </row>
    <row r="7" spans="1:3" ht="12.75">
      <c r="A7" s="2">
        <v>1</v>
      </c>
      <c r="B7" s="3">
        <v>25</v>
      </c>
      <c r="C7" s="46" t="s">
        <v>115</v>
      </c>
    </row>
    <row r="8" spans="1:3" ht="12.75">
      <c r="A8" s="2">
        <v>2</v>
      </c>
      <c r="B8" s="3">
        <v>28</v>
      </c>
      <c r="C8" s="46" t="s">
        <v>116</v>
      </c>
    </row>
    <row r="9" spans="1:3" ht="12.75">
      <c r="A9" s="2">
        <v>3</v>
      </c>
      <c r="B9" s="3">
        <v>39</v>
      </c>
      <c r="C9" s="46" t="s">
        <v>117</v>
      </c>
    </row>
    <row r="10" spans="1:3" ht="12.75">
      <c r="A10" s="2">
        <v>4</v>
      </c>
      <c r="B10" s="3">
        <v>5</v>
      </c>
      <c r="C10" s="46" t="s">
        <v>118</v>
      </c>
    </row>
    <row r="11" spans="1:9" ht="12.75">
      <c r="A11" s="1"/>
      <c r="B11" s="1"/>
      <c r="C11" s="5"/>
      <c r="I11" s="7"/>
    </row>
    <row r="12" spans="3:9" ht="12.75">
      <c r="C12" s="5"/>
      <c r="I12" s="7"/>
    </row>
    <row r="13" spans="1:9" ht="12.75">
      <c r="A13" s="1"/>
      <c r="B13" s="1"/>
      <c r="C13" s="5"/>
      <c r="I13" s="7"/>
    </row>
    <row r="14" ht="12.75">
      <c r="C14" s="5"/>
    </row>
    <row r="15" ht="12.75">
      <c r="C15" s="6"/>
    </row>
    <row r="16" ht="12.75">
      <c r="C16" s="6"/>
    </row>
  </sheetData>
  <sheetProtection/>
  <mergeCells count="3">
    <mergeCell ref="A5:C5"/>
    <mergeCell ref="A3:D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7.00390625" style="9" customWidth="1"/>
    <col min="2" max="2" width="52.75390625" style="9" customWidth="1"/>
    <col min="3" max="4" width="15.75390625" style="9" customWidth="1"/>
    <col min="5" max="5" width="22.75390625" style="9" customWidth="1"/>
    <col min="6" max="7" width="13.75390625" style="9" customWidth="1"/>
    <col min="8" max="8" width="0.2421875" style="9" hidden="1" customWidth="1"/>
    <col min="9" max="16384" width="9.125" style="9" customWidth="1"/>
  </cols>
  <sheetData>
    <row r="1" ht="9" customHeight="1"/>
    <row r="2" spans="1:8" ht="18" customHeight="1">
      <c r="A2" s="258" t="s">
        <v>496</v>
      </c>
      <c r="B2" s="258"/>
      <c r="C2" s="258"/>
      <c r="D2" s="258"/>
      <c r="E2" s="258"/>
      <c r="F2" s="258"/>
      <c r="G2" s="258"/>
      <c r="H2" s="258"/>
    </row>
    <row r="3" spans="1:8" ht="9" customHeight="1">
      <c r="A3" s="12"/>
      <c r="B3" s="12"/>
      <c r="C3" s="12"/>
      <c r="D3" s="12"/>
      <c r="E3" s="12"/>
      <c r="F3" s="12"/>
      <c r="G3" s="12"/>
      <c r="H3" s="12"/>
    </row>
    <row r="4" spans="1:8" ht="18" customHeight="1">
      <c r="A4" s="265" t="s">
        <v>261</v>
      </c>
      <c r="B4" s="265"/>
      <c r="C4" s="265"/>
      <c r="D4" s="265"/>
      <c r="E4" s="265"/>
      <c r="F4" s="265"/>
      <c r="G4" s="265"/>
      <c r="H4" s="265"/>
    </row>
    <row r="5" spans="1:8" ht="9" customHeight="1">
      <c r="A5" s="13"/>
      <c r="B5" s="13"/>
      <c r="C5" s="13"/>
      <c r="D5" s="13"/>
      <c r="E5" s="13"/>
      <c r="F5" s="13"/>
      <c r="G5" s="13"/>
      <c r="H5" s="13"/>
    </row>
    <row r="6" spans="1:7" ht="18" customHeight="1">
      <c r="A6" s="265" t="s">
        <v>262</v>
      </c>
      <c r="B6" s="265"/>
      <c r="C6" s="265"/>
      <c r="D6" s="265"/>
      <c r="E6" s="265"/>
      <c r="F6" s="265"/>
      <c r="G6" s="265"/>
    </row>
    <row r="7" spans="1:7" ht="10.5" customHeight="1">
      <c r="A7" s="13"/>
      <c r="B7" s="13"/>
      <c r="C7" s="13"/>
      <c r="D7" s="13"/>
      <c r="E7" s="13"/>
      <c r="F7" s="13"/>
      <c r="G7" s="13"/>
    </row>
    <row r="8" spans="1:7" ht="18" customHeight="1">
      <c r="A8" s="265" t="s">
        <v>570</v>
      </c>
      <c r="B8" s="265"/>
      <c r="C8" s="265"/>
      <c r="D8" s="265"/>
      <c r="E8" s="265"/>
      <c r="F8" s="265"/>
      <c r="G8" s="265"/>
    </row>
    <row r="9" ht="16.5" customHeight="1"/>
    <row r="10" spans="1:7" ht="18" customHeight="1">
      <c r="A10" s="266" t="s">
        <v>566</v>
      </c>
      <c r="B10" s="266"/>
      <c r="C10" s="266"/>
      <c r="D10" s="266"/>
      <c r="E10" s="266"/>
      <c r="F10" s="266"/>
      <c r="G10" s="266"/>
    </row>
    <row r="11" spans="1:5" ht="9" customHeight="1" thickBot="1">
      <c r="A11" s="10"/>
      <c r="B11" s="10"/>
      <c r="C11" s="10"/>
      <c r="D11" s="10"/>
      <c r="E11" s="10"/>
    </row>
    <row r="12" spans="1:7" ht="48" customHeight="1">
      <c r="A12" s="261" t="s">
        <v>567</v>
      </c>
      <c r="B12" s="259" t="s">
        <v>575</v>
      </c>
      <c r="C12" s="259" t="s">
        <v>576</v>
      </c>
      <c r="D12" s="259"/>
      <c r="E12" s="263" t="s">
        <v>579</v>
      </c>
      <c r="F12" s="259" t="s">
        <v>50</v>
      </c>
      <c r="G12" s="267"/>
    </row>
    <row r="13" spans="1:7" ht="39" customHeight="1">
      <c r="A13" s="262"/>
      <c r="B13" s="260"/>
      <c r="C13" s="19" t="s">
        <v>577</v>
      </c>
      <c r="D13" s="19" t="s">
        <v>578</v>
      </c>
      <c r="E13" s="264"/>
      <c r="F13" s="260"/>
      <c r="G13" s="268"/>
    </row>
    <row r="14" spans="1:7" ht="27" customHeight="1">
      <c r="A14" s="25">
        <v>1</v>
      </c>
      <c r="B14" s="20" t="s">
        <v>574</v>
      </c>
      <c r="C14" s="47">
        <f>SUM(C15+C16+C17+C18)</f>
        <v>351</v>
      </c>
      <c r="D14" s="47">
        <f>SUM(D15+D16+D17+D18)</f>
        <v>3197</v>
      </c>
      <c r="E14" s="48">
        <f>D14/(титул!B7+титул!B8+титул!B9+титул!B10)</f>
        <v>32.95876288659794</v>
      </c>
      <c r="F14" s="254">
        <f>(общеобраз!H172+гум!H80+'матем '!H19+'проф '!H155+общеобраз!H172)/общий!D14*100</f>
        <v>63.809821707851114</v>
      </c>
      <c r="G14" s="255"/>
    </row>
    <row r="15" spans="1:7" ht="39" customHeight="1">
      <c r="A15" s="25">
        <v>2</v>
      </c>
      <c r="B15" s="20" t="s">
        <v>96</v>
      </c>
      <c r="C15" s="47">
        <f>гум!F80</f>
        <v>66</v>
      </c>
      <c r="D15" s="47">
        <f>гум!E80</f>
        <v>799</v>
      </c>
      <c r="E15" s="48">
        <f>D15/гум!C80</f>
        <v>3.504385964912281</v>
      </c>
      <c r="F15" s="254">
        <f>гум!H80/гум!E80*100</f>
        <v>58.57321652065082</v>
      </c>
      <c r="G15" s="255"/>
    </row>
    <row r="16" spans="1:7" ht="27.75" customHeight="1">
      <c r="A16" s="25">
        <v>3</v>
      </c>
      <c r="B16" s="20" t="s">
        <v>97</v>
      </c>
      <c r="C16" s="47">
        <f>'матем '!F19</f>
        <v>15</v>
      </c>
      <c r="D16" s="47">
        <f>'матем '!E19</f>
        <v>165</v>
      </c>
      <c r="E16" s="48">
        <f>D16/'матем '!C19</f>
        <v>5.892857142857143</v>
      </c>
      <c r="F16" s="254">
        <f>'матем '!H19/'матем '!E19*100</f>
        <v>38.78787878787879</v>
      </c>
      <c r="G16" s="255"/>
    </row>
    <row r="17" spans="1:7" ht="27" customHeight="1">
      <c r="A17" s="25">
        <v>4</v>
      </c>
      <c r="B17" s="20" t="s">
        <v>569</v>
      </c>
      <c r="C17" s="47">
        <f>'проф '!F155</f>
        <v>122</v>
      </c>
      <c r="D17" s="47">
        <f>'проф '!E155</f>
        <v>854</v>
      </c>
      <c r="E17" s="48">
        <f>D17/'проф '!C155</f>
        <v>1.0314009661835748</v>
      </c>
      <c r="F17" s="254">
        <f>'проф '!H155/'проф '!E155*100</f>
        <v>47.306791569086656</v>
      </c>
      <c r="G17" s="255"/>
    </row>
    <row r="18" spans="1:7" ht="27" customHeight="1">
      <c r="A18" s="25">
        <v>5</v>
      </c>
      <c r="B18" s="20" t="s">
        <v>95</v>
      </c>
      <c r="C18" s="47">
        <f>общеобраз!F172</f>
        <v>148</v>
      </c>
      <c r="D18" s="47">
        <f>общеобраз!E172</f>
        <v>1379</v>
      </c>
      <c r="E18" s="48">
        <f>D18/общеобраз!C172</f>
        <v>4.596666666666667</v>
      </c>
      <c r="F18" s="256">
        <f>общеобраз!H172/общеобраз!E172*100</f>
        <v>40.02900652646846</v>
      </c>
      <c r="G18" s="257"/>
    </row>
  </sheetData>
  <sheetProtection/>
  <mergeCells count="15">
    <mergeCell ref="A2:H2"/>
    <mergeCell ref="B12:B13"/>
    <mergeCell ref="A12:A13"/>
    <mergeCell ref="C12:D12"/>
    <mergeCell ref="E12:E13"/>
    <mergeCell ref="A6:G6"/>
    <mergeCell ref="A10:G10"/>
    <mergeCell ref="A4:H4"/>
    <mergeCell ref="F12:G13"/>
    <mergeCell ref="A8:G8"/>
    <mergeCell ref="F14:G14"/>
    <mergeCell ref="F15:G15"/>
    <mergeCell ref="F16:G16"/>
    <mergeCell ref="F18:G18"/>
    <mergeCell ref="F17:G17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view="pageBreakPreview" zoomScale="90" zoomScaleSheetLayoutView="90" zoomScalePageLayoutView="0" workbookViewId="0" topLeftCell="A11">
      <selection activeCell="D63" sqref="D63"/>
    </sheetView>
  </sheetViews>
  <sheetFormatPr defaultColWidth="9.00390625" defaultRowHeight="12.75"/>
  <cols>
    <col min="1" max="1" width="4.125" style="8" customWidth="1"/>
    <col min="2" max="2" width="26.75390625" style="8" customWidth="1"/>
    <col min="3" max="3" width="21.75390625" style="8" customWidth="1"/>
    <col min="4" max="4" width="75.875" style="11" customWidth="1"/>
    <col min="5" max="5" width="12.75390625" style="8" customWidth="1"/>
    <col min="6" max="6" width="9.125" style="8" customWidth="1"/>
    <col min="7" max="9" width="12.75390625" style="8" customWidth="1"/>
    <col min="10" max="11" width="12.625" style="8" customWidth="1"/>
    <col min="12" max="16384" width="9.125" style="8" customWidth="1"/>
  </cols>
  <sheetData>
    <row r="1" ht="9" customHeight="1"/>
    <row r="2" spans="1:5" ht="18" customHeight="1">
      <c r="A2" s="266" t="s">
        <v>284</v>
      </c>
      <c r="B2" s="266"/>
      <c r="C2" s="266"/>
      <c r="D2" s="266"/>
      <c r="E2" s="266"/>
    </row>
    <row r="3" ht="9" customHeight="1" thickBot="1"/>
    <row r="4" spans="1:11" ht="90.75" customHeight="1" thickBot="1">
      <c r="A4" s="82" t="s">
        <v>567</v>
      </c>
      <c r="B4" s="28" t="s">
        <v>580</v>
      </c>
      <c r="C4" s="28" t="s">
        <v>581</v>
      </c>
      <c r="D4" s="76" t="s">
        <v>582</v>
      </c>
      <c r="E4" s="54" t="s">
        <v>583</v>
      </c>
      <c r="F4" s="77" t="s">
        <v>285</v>
      </c>
      <c r="G4" s="37" t="s">
        <v>565</v>
      </c>
      <c r="H4" s="83" t="s">
        <v>286</v>
      </c>
      <c r="I4" s="37" t="s">
        <v>22</v>
      </c>
      <c r="J4" s="37" t="s">
        <v>35</v>
      </c>
      <c r="K4" s="78" t="s">
        <v>36</v>
      </c>
    </row>
    <row r="5" spans="1:11" ht="11.25" customHeight="1" thickBot="1">
      <c r="A5" s="273">
        <v>1</v>
      </c>
      <c r="B5" s="246" t="s">
        <v>572</v>
      </c>
      <c r="C5" s="28">
        <f>титул!B8</f>
        <v>28</v>
      </c>
      <c r="D5" s="57" t="s">
        <v>592</v>
      </c>
      <c r="E5" s="58">
        <v>2</v>
      </c>
      <c r="F5" s="59">
        <v>1</v>
      </c>
      <c r="G5" s="60">
        <v>2008</v>
      </c>
      <c r="H5" s="60">
        <f>IF(G5&gt;2010,E5,0)</f>
        <v>0</v>
      </c>
      <c r="I5" s="60">
        <v>0</v>
      </c>
      <c r="J5" s="181">
        <f>IF(G5&gt;2010,I5,0)</f>
        <v>0</v>
      </c>
      <c r="K5" s="269">
        <f>SUM(H5:H29)/C5</f>
        <v>4.071428571428571</v>
      </c>
    </row>
    <row r="6" spans="1:11" ht="23.25" thickBot="1">
      <c r="A6" s="242"/>
      <c r="B6" s="247"/>
      <c r="C6" s="29"/>
      <c r="D6" s="61" t="s">
        <v>8</v>
      </c>
      <c r="E6" s="62">
        <v>15</v>
      </c>
      <c r="F6" s="63">
        <v>1</v>
      </c>
      <c r="G6" s="64">
        <v>2010</v>
      </c>
      <c r="H6" s="60">
        <f aca="true" t="shared" si="0" ref="H6:H29">IF(G6&gt;2010,E6,0)</f>
        <v>0</v>
      </c>
      <c r="I6" s="64">
        <v>0</v>
      </c>
      <c r="J6" s="181">
        <f aca="true" t="shared" si="1" ref="J6:J29">IF(G6&gt;2010,I6,0)</f>
        <v>0</v>
      </c>
      <c r="K6" s="270"/>
    </row>
    <row r="7" spans="1:11" ht="23.25" thickBot="1">
      <c r="A7" s="24"/>
      <c r="B7" s="29"/>
      <c r="C7" s="29"/>
      <c r="D7" s="61" t="s">
        <v>9</v>
      </c>
      <c r="E7" s="62">
        <v>1</v>
      </c>
      <c r="F7" s="63">
        <v>1</v>
      </c>
      <c r="G7" s="64">
        <v>2003</v>
      </c>
      <c r="H7" s="60">
        <f t="shared" si="0"/>
        <v>0</v>
      </c>
      <c r="I7" s="64">
        <v>1</v>
      </c>
      <c r="J7" s="181">
        <f t="shared" si="1"/>
        <v>0</v>
      </c>
      <c r="K7" s="270"/>
    </row>
    <row r="8" spans="1:11" ht="34.5" thickBot="1">
      <c r="A8" s="24"/>
      <c r="B8" s="29"/>
      <c r="C8" s="29"/>
      <c r="D8" s="61" t="s">
        <v>27</v>
      </c>
      <c r="E8" s="62">
        <v>12</v>
      </c>
      <c r="F8" s="63">
        <v>0</v>
      </c>
      <c r="G8" s="64">
        <v>2013</v>
      </c>
      <c r="H8" s="60">
        <f t="shared" si="0"/>
        <v>12</v>
      </c>
      <c r="I8" s="64">
        <v>12</v>
      </c>
      <c r="J8" s="181">
        <f t="shared" si="1"/>
        <v>12</v>
      </c>
      <c r="K8" s="270"/>
    </row>
    <row r="9" spans="1:11" ht="34.5" thickBot="1">
      <c r="A9" s="24"/>
      <c r="B9" s="29"/>
      <c r="C9" s="29"/>
      <c r="D9" s="61" t="s">
        <v>28</v>
      </c>
      <c r="E9" s="62">
        <v>12</v>
      </c>
      <c r="F9" s="63">
        <v>0</v>
      </c>
      <c r="G9" s="64">
        <v>2013</v>
      </c>
      <c r="H9" s="60">
        <f t="shared" si="0"/>
        <v>12</v>
      </c>
      <c r="I9" s="64">
        <v>12</v>
      </c>
      <c r="J9" s="181">
        <f t="shared" si="1"/>
        <v>12</v>
      </c>
      <c r="K9" s="270"/>
    </row>
    <row r="10" spans="1:11" ht="34.5" thickBot="1">
      <c r="A10" s="24"/>
      <c r="B10" s="29"/>
      <c r="C10" s="29"/>
      <c r="D10" s="61" t="s">
        <v>206</v>
      </c>
      <c r="E10" s="62">
        <v>25</v>
      </c>
      <c r="F10" s="63">
        <v>1</v>
      </c>
      <c r="G10" s="64">
        <v>2014</v>
      </c>
      <c r="H10" s="60">
        <f t="shared" si="0"/>
        <v>25</v>
      </c>
      <c r="I10" s="64">
        <v>25</v>
      </c>
      <c r="J10" s="181">
        <f t="shared" si="1"/>
        <v>25</v>
      </c>
      <c r="K10" s="270"/>
    </row>
    <row r="11" spans="1:11" ht="34.5" thickBot="1">
      <c r="A11" s="24"/>
      <c r="B11" s="29"/>
      <c r="C11" s="29"/>
      <c r="D11" s="61" t="s">
        <v>207</v>
      </c>
      <c r="E11" s="62">
        <v>25</v>
      </c>
      <c r="F11" s="63">
        <v>1</v>
      </c>
      <c r="G11" s="64">
        <v>2014</v>
      </c>
      <c r="H11" s="60">
        <f t="shared" si="0"/>
        <v>25</v>
      </c>
      <c r="I11" s="64">
        <v>25</v>
      </c>
      <c r="J11" s="181">
        <f t="shared" si="1"/>
        <v>25</v>
      </c>
      <c r="K11" s="270"/>
    </row>
    <row r="12" spans="1:11" ht="23.25" thickBot="1">
      <c r="A12" s="24"/>
      <c r="B12" s="29"/>
      <c r="C12" s="29"/>
      <c r="D12" s="284" t="s">
        <v>208</v>
      </c>
      <c r="E12" s="62">
        <v>20</v>
      </c>
      <c r="F12" s="63">
        <v>1</v>
      </c>
      <c r="G12" s="64">
        <v>2014</v>
      </c>
      <c r="H12" s="60">
        <f t="shared" si="0"/>
        <v>20</v>
      </c>
      <c r="I12" s="64">
        <v>0</v>
      </c>
      <c r="J12" s="181">
        <f t="shared" si="1"/>
        <v>0</v>
      </c>
      <c r="K12" s="270"/>
    </row>
    <row r="13" spans="1:11" ht="15.75" thickBot="1">
      <c r="A13" s="24"/>
      <c r="B13" s="29"/>
      <c r="C13" s="29"/>
      <c r="D13" s="61" t="s">
        <v>0</v>
      </c>
      <c r="E13" s="62">
        <v>15</v>
      </c>
      <c r="F13" s="63">
        <v>1</v>
      </c>
      <c r="G13" s="64">
        <v>2015</v>
      </c>
      <c r="H13" s="60">
        <f t="shared" si="0"/>
        <v>15</v>
      </c>
      <c r="I13" s="64">
        <v>15</v>
      </c>
      <c r="J13" s="181">
        <f t="shared" si="1"/>
        <v>15</v>
      </c>
      <c r="K13" s="270"/>
    </row>
    <row r="14" spans="1:11" ht="23.25" thickBot="1">
      <c r="A14" s="24"/>
      <c r="B14" s="29"/>
      <c r="C14" s="29"/>
      <c r="D14" s="61" t="s">
        <v>10</v>
      </c>
      <c r="E14" s="62">
        <v>2</v>
      </c>
      <c r="F14" s="63">
        <v>1</v>
      </c>
      <c r="G14" s="64">
        <v>2001</v>
      </c>
      <c r="H14" s="60">
        <f t="shared" si="0"/>
        <v>0</v>
      </c>
      <c r="I14" s="64">
        <v>2</v>
      </c>
      <c r="J14" s="181">
        <f t="shared" si="1"/>
        <v>0</v>
      </c>
      <c r="K14" s="270"/>
    </row>
    <row r="15" spans="1:11" ht="11.25" customHeight="1" thickBot="1">
      <c r="A15" s="24"/>
      <c r="B15" s="29"/>
      <c r="C15" s="29"/>
      <c r="D15" s="61" t="s">
        <v>43</v>
      </c>
      <c r="E15" s="62">
        <v>3</v>
      </c>
      <c r="F15" s="63">
        <v>1</v>
      </c>
      <c r="G15" s="64">
        <v>2000</v>
      </c>
      <c r="H15" s="60">
        <f t="shared" si="0"/>
        <v>0</v>
      </c>
      <c r="I15" s="64">
        <v>3</v>
      </c>
      <c r="J15" s="181">
        <f t="shared" si="1"/>
        <v>0</v>
      </c>
      <c r="K15" s="270"/>
    </row>
    <row r="16" spans="1:11" ht="11.25" customHeight="1" thickBot="1">
      <c r="A16" s="24"/>
      <c r="B16" s="29"/>
      <c r="C16" s="29"/>
      <c r="D16" s="61" t="s">
        <v>11</v>
      </c>
      <c r="E16" s="62">
        <v>11</v>
      </c>
      <c r="F16" s="63">
        <v>1</v>
      </c>
      <c r="G16" s="64">
        <v>2000</v>
      </c>
      <c r="H16" s="60">
        <f t="shared" si="0"/>
        <v>0</v>
      </c>
      <c r="I16" s="64">
        <v>11</v>
      </c>
      <c r="J16" s="181">
        <f t="shared" si="1"/>
        <v>0</v>
      </c>
      <c r="K16" s="270"/>
    </row>
    <row r="17" spans="1:11" ht="11.25" customHeight="1" thickBot="1">
      <c r="A17" s="24"/>
      <c r="B17" s="30"/>
      <c r="C17" s="30"/>
      <c r="D17" s="61" t="s">
        <v>12</v>
      </c>
      <c r="E17" s="62">
        <v>2</v>
      </c>
      <c r="F17" s="63">
        <v>1</v>
      </c>
      <c r="G17" s="64">
        <v>2000</v>
      </c>
      <c r="H17" s="60">
        <f t="shared" si="0"/>
        <v>0</v>
      </c>
      <c r="I17" s="64">
        <v>0</v>
      </c>
      <c r="J17" s="181">
        <f t="shared" si="1"/>
        <v>0</v>
      </c>
      <c r="K17" s="270"/>
    </row>
    <row r="18" spans="1:11" ht="23.25" thickBot="1">
      <c r="A18" s="24"/>
      <c r="B18" s="30"/>
      <c r="C18" s="30"/>
      <c r="D18" s="61" t="s">
        <v>13</v>
      </c>
      <c r="E18" s="62">
        <v>1</v>
      </c>
      <c r="F18" s="63">
        <v>1</v>
      </c>
      <c r="G18" s="64">
        <v>2004</v>
      </c>
      <c r="H18" s="60">
        <f t="shared" si="0"/>
        <v>0</v>
      </c>
      <c r="I18" s="64">
        <v>0</v>
      </c>
      <c r="J18" s="181">
        <f t="shared" si="1"/>
        <v>0</v>
      </c>
      <c r="K18" s="270"/>
    </row>
    <row r="19" spans="1:11" ht="15.75" thickBot="1">
      <c r="A19" s="24"/>
      <c r="B19" s="30"/>
      <c r="C19" s="30"/>
      <c r="D19" s="291" t="s">
        <v>246</v>
      </c>
      <c r="E19" s="286">
        <v>5</v>
      </c>
      <c r="F19" s="287">
        <v>1</v>
      </c>
      <c r="G19" s="288">
        <v>2015</v>
      </c>
      <c r="H19" s="289">
        <f t="shared" si="0"/>
        <v>5</v>
      </c>
      <c r="I19" s="288">
        <v>5</v>
      </c>
      <c r="J19" s="290">
        <f t="shared" si="1"/>
        <v>5</v>
      </c>
      <c r="K19" s="270"/>
    </row>
    <row r="20" spans="1:11" ht="23.25" thickBot="1">
      <c r="A20" s="24"/>
      <c r="B20" s="30"/>
      <c r="C20" s="30"/>
      <c r="D20" s="61" t="s">
        <v>290</v>
      </c>
      <c r="E20" s="62">
        <v>3</v>
      </c>
      <c r="F20" s="63">
        <v>1</v>
      </c>
      <c r="G20" s="64">
        <v>2003</v>
      </c>
      <c r="H20" s="60">
        <f t="shared" si="0"/>
        <v>0</v>
      </c>
      <c r="I20" s="64">
        <v>3</v>
      </c>
      <c r="J20" s="181">
        <f t="shared" si="1"/>
        <v>0</v>
      </c>
      <c r="K20" s="270"/>
    </row>
    <row r="21" spans="1:11" ht="11.25" customHeight="1" thickBot="1">
      <c r="A21" s="24"/>
      <c r="B21" s="30"/>
      <c r="C21" s="30"/>
      <c r="D21" s="61" t="s">
        <v>289</v>
      </c>
      <c r="E21" s="62">
        <v>10</v>
      </c>
      <c r="F21" s="63">
        <v>1</v>
      </c>
      <c r="G21" s="64">
        <v>2006</v>
      </c>
      <c r="H21" s="60">
        <f t="shared" si="0"/>
        <v>0</v>
      </c>
      <c r="I21" s="64">
        <v>10</v>
      </c>
      <c r="J21" s="181">
        <f t="shared" si="1"/>
        <v>0</v>
      </c>
      <c r="K21" s="270"/>
    </row>
    <row r="22" spans="1:11" ht="11.25" customHeight="1" thickBot="1">
      <c r="A22" s="24"/>
      <c r="B22" s="30"/>
      <c r="C22" s="30"/>
      <c r="D22" s="61" t="s">
        <v>292</v>
      </c>
      <c r="E22" s="62">
        <v>3</v>
      </c>
      <c r="F22" s="63">
        <v>1</v>
      </c>
      <c r="G22" s="64">
        <v>2005</v>
      </c>
      <c r="H22" s="60">
        <f t="shared" si="0"/>
        <v>0</v>
      </c>
      <c r="I22" s="64">
        <v>3</v>
      </c>
      <c r="J22" s="181">
        <f t="shared" si="1"/>
        <v>0</v>
      </c>
      <c r="K22" s="270"/>
    </row>
    <row r="23" spans="1:11" ht="23.25" thickBot="1">
      <c r="A23" s="24"/>
      <c r="B23" s="30"/>
      <c r="C23" s="30"/>
      <c r="D23" s="61" t="s">
        <v>293</v>
      </c>
      <c r="E23" s="62">
        <v>2</v>
      </c>
      <c r="F23" s="63">
        <v>1</v>
      </c>
      <c r="G23" s="64">
        <v>2007</v>
      </c>
      <c r="H23" s="60">
        <f t="shared" si="0"/>
        <v>0</v>
      </c>
      <c r="I23" s="64">
        <v>2</v>
      </c>
      <c r="J23" s="181">
        <f t="shared" si="1"/>
        <v>0</v>
      </c>
      <c r="K23" s="270"/>
    </row>
    <row r="24" spans="1:11" ht="23.25" thickBot="1">
      <c r="A24" s="24"/>
      <c r="B24" s="30"/>
      <c r="C24" s="30"/>
      <c r="D24" s="61" t="s">
        <v>333</v>
      </c>
      <c r="E24" s="62">
        <v>4</v>
      </c>
      <c r="F24" s="63">
        <v>1</v>
      </c>
      <c r="G24" s="64">
        <v>2005</v>
      </c>
      <c r="H24" s="60">
        <f t="shared" si="0"/>
        <v>0</v>
      </c>
      <c r="I24" s="64">
        <v>4</v>
      </c>
      <c r="J24" s="181">
        <f t="shared" si="1"/>
        <v>0</v>
      </c>
      <c r="K24" s="270"/>
    </row>
    <row r="25" spans="1:11" ht="23.25" thickBot="1">
      <c r="A25" s="24"/>
      <c r="B25" s="30"/>
      <c r="C25" s="30"/>
      <c r="D25" s="61" t="s">
        <v>301</v>
      </c>
      <c r="E25" s="62">
        <v>7</v>
      </c>
      <c r="F25" s="63">
        <v>1</v>
      </c>
      <c r="G25" s="64">
        <v>2002</v>
      </c>
      <c r="H25" s="60">
        <f t="shared" si="0"/>
        <v>0</v>
      </c>
      <c r="I25" s="64">
        <v>7</v>
      </c>
      <c r="J25" s="181">
        <f t="shared" si="1"/>
        <v>0</v>
      </c>
      <c r="K25" s="270"/>
    </row>
    <row r="26" spans="1:11" ht="23.25" thickBot="1">
      <c r="A26" s="24"/>
      <c r="B26" s="30"/>
      <c r="C26" s="30"/>
      <c r="D26" s="61" t="s">
        <v>294</v>
      </c>
      <c r="E26" s="62">
        <v>1</v>
      </c>
      <c r="F26" s="63">
        <v>1</v>
      </c>
      <c r="G26" s="64">
        <v>2006</v>
      </c>
      <c r="H26" s="60">
        <f t="shared" si="0"/>
        <v>0</v>
      </c>
      <c r="I26" s="64">
        <v>1</v>
      </c>
      <c r="J26" s="181">
        <f t="shared" si="1"/>
        <v>0</v>
      </c>
      <c r="K26" s="270"/>
    </row>
    <row r="27" spans="1:11" ht="23.25" thickBot="1">
      <c r="A27" s="24"/>
      <c r="B27" s="30"/>
      <c r="C27" s="30"/>
      <c r="D27" s="61" t="s">
        <v>332</v>
      </c>
      <c r="E27" s="62">
        <v>5</v>
      </c>
      <c r="F27" s="63">
        <v>1</v>
      </c>
      <c r="G27" s="64">
        <v>2001</v>
      </c>
      <c r="H27" s="60">
        <f t="shared" si="0"/>
        <v>0</v>
      </c>
      <c r="I27" s="64">
        <v>5</v>
      </c>
      <c r="J27" s="181">
        <f t="shared" si="1"/>
        <v>0</v>
      </c>
      <c r="K27" s="270"/>
    </row>
    <row r="28" spans="1:11" ht="23.25" thickBot="1">
      <c r="A28" s="24"/>
      <c r="B28" s="30"/>
      <c r="C28" s="30"/>
      <c r="D28" s="61" t="s">
        <v>297</v>
      </c>
      <c r="E28" s="62">
        <v>6</v>
      </c>
      <c r="F28" s="63">
        <v>1</v>
      </c>
      <c r="G28" s="64">
        <v>2000</v>
      </c>
      <c r="H28" s="60">
        <f t="shared" si="0"/>
        <v>0</v>
      </c>
      <c r="I28" s="64">
        <v>6</v>
      </c>
      <c r="J28" s="181">
        <f t="shared" si="1"/>
        <v>0</v>
      </c>
      <c r="K28" s="270"/>
    </row>
    <row r="29" spans="1:11" ht="23.25" thickBot="1">
      <c r="A29" s="27"/>
      <c r="B29" s="31"/>
      <c r="C29" s="31"/>
      <c r="D29" s="65" t="s">
        <v>291</v>
      </c>
      <c r="E29" s="66">
        <v>12</v>
      </c>
      <c r="F29" s="67">
        <v>1</v>
      </c>
      <c r="G29" s="68">
        <v>1998</v>
      </c>
      <c r="H29" s="60">
        <f t="shared" si="0"/>
        <v>0</v>
      </c>
      <c r="I29" s="68">
        <v>12</v>
      </c>
      <c r="J29" s="181">
        <f t="shared" si="1"/>
        <v>0</v>
      </c>
      <c r="K29" s="243"/>
    </row>
    <row r="30" spans="1:11" ht="11.25" customHeight="1" thickBot="1">
      <c r="A30" s="273">
        <v>2</v>
      </c>
      <c r="B30" s="271" t="s">
        <v>106</v>
      </c>
      <c r="C30" s="28">
        <f>титул!B8</f>
        <v>28</v>
      </c>
      <c r="D30" s="57" t="s">
        <v>506</v>
      </c>
      <c r="E30" s="58">
        <v>2</v>
      </c>
      <c r="F30" s="59">
        <v>1</v>
      </c>
      <c r="G30" s="60">
        <v>1998</v>
      </c>
      <c r="H30" s="60">
        <f aca="true" t="shared" si="2" ref="H30:H72">IF(G30&gt;2010,E30,0)</f>
        <v>0</v>
      </c>
      <c r="I30" s="60">
        <v>2</v>
      </c>
      <c r="J30" s="181">
        <f aca="true" t="shared" si="3" ref="J30:J72">IF(G30&gt;2010,I30,0)</f>
        <v>0</v>
      </c>
      <c r="K30" s="269">
        <f>SUM(H30:H48)/C30</f>
        <v>2.75</v>
      </c>
    </row>
    <row r="31" spans="1:11" ht="11.25" customHeight="1" thickBot="1">
      <c r="A31" s="242"/>
      <c r="B31" s="272"/>
      <c r="C31" s="29"/>
      <c r="D31" s="61" t="s">
        <v>302</v>
      </c>
      <c r="E31" s="62">
        <v>4</v>
      </c>
      <c r="F31" s="63">
        <v>1</v>
      </c>
      <c r="G31" s="64">
        <v>2000</v>
      </c>
      <c r="H31" s="60">
        <f t="shared" si="2"/>
        <v>0</v>
      </c>
      <c r="I31" s="64">
        <v>0</v>
      </c>
      <c r="J31" s="181">
        <f t="shared" si="3"/>
        <v>0</v>
      </c>
      <c r="K31" s="270"/>
    </row>
    <row r="32" spans="1:11" ht="11.25" customHeight="1" thickBot="1">
      <c r="A32" s="24"/>
      <c r="B32" s="29"/>
      <c r="C32" s="29"/>
      <c r="D32" s="61" t="s">
        <v>466</v>
      </c>
      <c r="E32" s="62">
        <v>20</v>
      </c>
      <c r="F32" s="63">
        <v>1</v>
      </c>
      <c r="G32" s="64">
        <v>2014</v>
      </c>
      <c r="H32" s="60">
        <f t="shared" si="2"/>
        <v>20</v>
      </c>
      <c r="I32" s="64">
        <v>20</v>
      </c>
      <c r="J32" s="181">
        <f t="shared" si="3"/>
        <v>20</v>
      </c>
      <c r="K32" s="270"/>
    </row>
    <row r="33" spans="1:11" ht="11.25" customHeight="1" thickBot="1">
      <c r="A33" s="24"/>
      <c r="B33" s="29"/>
      <c r="C33" s="29"/>
      <c r="D33" s="61" t="s">
        <v>139</v>
      </c>
      <c r="E33" s="62">
        <v>27</v>
      </c>
      <c r="F33" s="63">
        <v>0</v>
      </c>
      <c r="G33" s="64">
        <v>2013</v>
      </c>
      <c r="H33" s="60">
        <f t="shared" si="2"/>
        <v>27</v>
      </c>
      <c r="I33" s="64">
        <v>27</v>
      </c>
      <c r="J33" s="181">
        <f t="shared" si="3"/>
        <v>27</v>
      </c>
      <c r="K33" s="270"/>
    </row>
    <row r="34" spans="1:11" ht="11.25" customHeight="1" thickBot="1">
      <c r="A34" s="24"/>
      <c r="B34" s="29"/>
      <c r="C34" s="29"/>
      <c r="D34" s="61" t="s">
        <v>57</v>
      </c>
      <c r="E34" s="62">
        <v>2</v>
      </c>
      <c r="F34" s="63">
        <v>0</v>
      </c>
      <c r="G34" s="64">
        <v>2007</v>
      </c>
      <c r="H34" s="60">
        <f t="shared" si="2"/>
        <v>0</v>
      </c>
      <c r="I34" s="64">
        <v>2</v>
      </c>
      <c r="J34" s="181">
        <f t="shared" si="3"/>
        <v>0</v>
      </c>
      <c r="K34" s="270"/>
    </row>
    <row r="35" spans="1:11" ht="23.25" thickBot="1">
      <c r="A35" s="24"/>
      <c r="B35" s="29"/>
      <c r="C35" s="29"/>
      <c r="D35" s="61" t="s">
        <v>19</v>
      </c>
      <c r="E35" s="62">
        <v>5</v>
      </c>
      <c r="F35" s="63">
        <v>1</v>
      </c>
      <c r="G35" s="64">
        <v>2002</v>
      </c>
      <c r="H35" s="60">
        <f t="shared" si="2"/>
        <v>0</v>
      </c>
      <c r="I35" s="64">
        <v>3</v>
      </c>
      <c r="J35" s="181">
        <f t="shared" si="3"/>
        <v>0</v>
      </c>
      <c r="K35" s="270"/>
    </row>
    <row r="36" spans="1:11" ht="15.75" thickBot="1">
      <c r="A36" s="24"/>
      <c r="B36" s="29"/>
      <c r="C36" s="29"/>
      <c r="D36" s="183" t="s">
        <v>507</v>
      </c>
      <c r="E36" s="85">
        <v>5</v>
      </c>
      <c r="F36" s="226">
        <v>1</v>
      </c>
      <c r="G36" s="227">
        <v>2000</v>
      </c>
      <c r="H36" s="60">
        <f t="shared" si="2"/>
        <v>0</v>
      </c>
      <c r="I36" s="227">
        <v>5</v>
      </c>
      <c r="J36" s="181">
        <f t="shared" si="3"/>
        <v>0</v>
      </c>
      <c r="K36" s="270"/>
    </row>
    <row r="37" spans="1:11" ht="23.25" thickBot="1">
      <c r="A37" s="24"/>
      <c r="B37" s="29"/>
      <c r="C37" s="29"/>
      <c r="D37" s="183" t="s">
        <v>18</v>
      </c>
      <c r="E37" s="85">
        <v>1</v>
      </c>
      <c r="F37" s="226">
        <v>1</v>
      </c>
      <c r="G37" s="227">
        <v>2003</v>
      </c>
      <c r="H37" s="60">
        <f t="shared" si="2"/>
        <v>0</v>
      </c>
      <c r="I37" s="227">
        <v>0</v>
      </c>
      <c r="J37" s="181">
        <f t="shared" si="3"/>
        <v>0</v>
      </c>
      <c r="K37" s="270"/>
    </row>
    <row r="38" spans="1:11" ht="15.75" thickBot="1">
      <c r="A38" s="24"/>
      <c r="B38" s="29"/>
      <c r="C38" s="29"/>
      <c r="D38" s="61" t="s">
        <v>14</v>
      </c>
      <c r="E38" s="62">
        <v>1</v>
      </c>
      <c r="F38" s="63">
        <v>1</v>
      </c>
      <c r="G38" s="64">
        <v>2008</v>
      </c>
      <c r="H38" s="60">
        <f t="shared" si="2"/>
        <v>0</v>
      </c>
      <c r="I38" s="64">
        <v>1</v>
      </c>
      <c r="J38" s="181">
        <f t="shared" si="3"/>
        <v>0</v>
      </c>
      <c r="K38" s="270"/>
    </row>
    <row r="39" spans="1:11" ht="15.75" thickBot="1">
      <c r="A39" s="24"/>
      <c r="B39" s="30"/>
      <c r="C39" s="30"/>
      <c r="D39" s="61" t="s">
        <v>15</v>
      </c>
      <c r="E39" s="62">
        <v>2</v>
      </c>
      <c r="F39" s="63">
        <v>1</v>
      </c>
      <c r="G39" s="64">
        <v>2002</v>
      </c>
      <c r="H39" s="60">
        <f t="shared" si="2"/>
        <v>0</v>
      </c>
      <c r="I39" s="64">
        <v>2</v>
      </c>
      <c r="J39" s="181">
        <f t="shared" si="3"/>
        <v>0</v>
      </c>
      <c r="K39" s="270"/>
    </row>
    <row r="40" spans="1:11" ht="11.25" customHeight="1" thickBot="1">
      <c r="A40" s="24"/>
      <c r="B40" s="30"/>
      <c r="C40" s="30"/>
      <c r="D40" s="61" t="s">
        <v>467</v>
      </c>
      <c r="E40" s="62">
        <v>10</v>
      </c>
      <c r="F40" s="63">
        <v>1</v>
      </c>
      <c r="G40" s="64">
        <v>2015</v>
      </c>
      <c r="H40" s="60">
        <f t="shared" si="2"/>
        <v>10</v>
      </c>
      <c r="I40" s="64">
        <v>10</v>
      </c>
      <c r="J40" s="181">
        <f t="shared" si="3"/>
        <v>10</v>
      </c>
      <c r="K40" s="270"/>
    </row>
    <row r="41" spans="1:11" ht="11.25" customHeight="1" thickBot="1">
      <c r="A41" s="24"/>
      <c r="B41" s="30"/>
      <c r="C41" s="30"/>
      <c r="D41" s="300" t="s">
        <v>254</v>
      </c>
      <c r="E41" s="301">
        <v>10</v>
      </c>
      <c r="F41" s="302">
        <v>1</v>
      </c>
      <c r="G41" s="303">
        <v>2016</v>
      </c>
      <c r="H41" s="289">
        <f t="shared" si="2"/>
        <v>10</v>
      </c>
      <c r="I41" s="303">
        <v>10</v>
      </c>
      <c r="J41" s="289">
        <f t="shared" si="3"/>
        <v>10</v>
      </c>
      <c r="K41" s="270"/>
    </row>
    <row r="42" spans="1:11" ht="11.25" customHeight="1" thickBot="1">
      <c r="A42" s="24"/>
      <c r="B42" s="30"/>
      <c r="C42" s="30"/>
      <c r="D42" s="291" t="s">
        <v>255</v>
      </c>
      <c r="E42" s="286">
        <v>5</v>
      </c>
      <c r="F42" s="287">
        <v>1</v>
      </c>
      <c r="G42" s="288">
        <v>2015</v>
      </c>
      <c r="H42" s="289">
        <f t="shared" si="2"/>
        <v>5</v>
      </c>
      <c r="I42" s="303">
        <v>5</v>
      </c>
      <c r="J42" s="289">
        <f t="shared" si="3"/>
        <v>5</v>
      </c>
      <c r="K42" s="270"/>
    </row>
    <row r="43" spans="1:11" ht="11.25" customHeight="1" thickBot="1">
      <c r="A43" s="24"/>
      <c r="B43" s="30"/>
      <c r="C43" s="30"/>
      <c r="D43" s="291" t="s">
        <v>256</v>
      </c>
      <c r="E43" s="286">
        <v>5</v>
      </c>
      <c r="F43" s="287">
        <v>1</v>
      </c>
      <c r="G43" s="288">
        <v>2015</v>
      </c>
      <c r="H43" s="289">
        <f t="shared" si="2"/>
        <v>5</v>
      </c>
      <c r="I43" s="303">
        <v>5</v>
      </c>
      <c r="J43" s="289">
        <f t="shared" si="3"/>
        <v>5</v>
      </c>
      <c r="K43" s="270"/>
    </row>
    <row r="44" spans="1:11" ht="11.25" customHeight="1" thickBot="1">
      <c r="A44" s="24"/>
      <c r="B44" s="30"/>
      <c r="C44" s="30"/>
      <c r="D44" s="61" t="s">
        <v>504</v>
      </c>
      <c r="E44" s="62">
        <v>15</v>
      </c>
      <c r="F44" s="63">
        <v>1</v>
      </c>
      <c r="G44" s="64">
        <v>2001</v>
      </c>
      <c r="H44" s="60">
        <f t="shared" si="2"/>
        <v>0</v>
      </c>
      <c r="I44" s="64">
        <v>0</v>
      </c>
      <c r="J44" s="181">
        <f t="shared" si="3"/>
        <v>0</v>
      </c>
      <c r="K44" s="270"/>
    </row>
    <row r="45" spans="1:11" ht="11.25" customHeight="1" thickBot="1">
      <c r="A45" s="24"/>
      <c r="B45" s="30"/>
      <c r="C45" s="30"/>
      <c r="D45" s="61" t="s">
        <v>17</v>
      </c>
      <c r="E45" s="62">
        <v>1</v>
      </c>
      <c r="F45" s="63">
        <v>1</v>
      </c>
      <c r="G45" s="64">
        <v>2004</v>
      </c>
      <c r="H45" s="60">
        <f t="shared" si="2"/>
        <v>0</v>
      </c>
      <c r="I45" s="64">
        <v>1</v>
      </c>
      <c r="J45" s="181">
        <f t="shared" si="3"/>
        <v>0</v>
      </c>
      <c r="K45" s="270"/>
    </row>
    <row r="46" spans="1:11" ht="11.25" customHeight="1" thickBot="1">
      <c r="A46" s="24"/>
      <c r="B46" s="30"/>
      <c r="C46" s="30"/>
      <c r="D46" s="61" t="s">
        <v>287</v>
      </c>
      <c r="E46" s="62">
        <v>2</v>
      </c>
      <c r="F46" s="63">
        <v>0</v>
      </c>
      <c r="G46" s="64">
        <v>2002</v>
      </c>
      <c r="H46" s="60">
        <f t="shared" si="2"/>
        <v>0</v>
      </c>
      <c r="I46" s="64">
        <v>2</v>
      </c>
      <c r="J46" s="181">
        <f t="shared" si="3"/>
        <v>0</v>
      </c>
      <c r="K46" s="270"/>
    </row>
    <row r="47" spans="1:11" ht="11.25" customHeight="1" thickBot="1">
      <c r="A47" s="24"/>
      <c r="B47" s="30"/>
      <c r="C47" s="30"/>
      <c r="D47" s="61" t="s">
        <v>16</v>
      </c>
      <c r="E47" s="62">
        <v>1</v>
      </c>
      <c r="F47" s="63">
        <v>1</v>
      </c>
      <c r="G47" s="64">
        <v>2002</v>
      </c>
      <c r="H47" s="60">
        <f t="shared" si="2"/>
        <v>0</v>
      </c>
      <c r="I47" s="64">
        <v>1</v>
      </c>
      <c r="J47" s="181">
        <f t="shared" si="3"/>
        <v>0</v>
      </c>
      <c r="K47" s="270"/>
    </row>
    <row r="48" spans="1:11" ht="11.25" customHeight="1" thickBot="1">
      <c r="A48" s="27"/>
      <c r="B48" s="31"/>
      <c r="C48" s="31"/>
      <c r="D48" s="65" t="s">
        <v>505</v>
      </c>
      <c r="E48" s="66">
        <v>3</v>
      </c>
      <c r="F48" s="67">
        <v>1</v>
      </c>
      <c r="G48" s="68">
        <v>2000</v>
      </c>
      <c r="H48" s="60">
        <f t="shared" si="2"/>
        <v>0</v>
      </c>
      <c r="I48" s="68">
        <v>3</v>
      </c>
      <c r="J48" s="181">
        <f t="shared" si="3"/>
        <v>0</v>
      </c>
      <c r="K48" s="243"/>
    </row>
    <row r="49" spans="1:11" ht="23.25" thickBot="1">
      <c r="A49" s="26">
        <v>3</v>
      </c>
      <c r="B49" s="28" t="s">
        <v>100</v>
      </c>
      <c r="C49" s="28">
        <f>титул!B8+титул!B9+титул!B10</f>
        <v>72</v>
      </c>
      <c r="D49" s="70" t="s">
        <v>225</v>
      </c>
      <c r="E49" s="62">
        <v>19</v>
      </c>
      <c r="F49" s="59">
        <v>1</v>
      </c>
      <c r="G49" s="60">
        <v>1999</v>
      </c>
      <c r="H49" s="60">
        <f t="shared" si="2"/>
        <v>0</v>
      </c>
      <c r="I49" s="60">
        <v>19</v>
      </c>
      <c r="J49" s="181">
        <f t="shared" si="3"/>
        <v>0</v>
      </c>
      <c r="K49" s="269">
        <f>SUM(H49:H63)/C49</f>
        <v>2.2916666666666665</v>
      </c>
    </row>
    <row r="50" spans="1:11" ht="23.25" thickBot="1">
      <c r="A50" s="24"/>
      <c r="B50" s="30"/>
      <c r="C50" s="30"/>
      <c r="D50" s="285" t="s">
        <v>178</v>
      </c>
      <c r="E50" s="286">
        <v>20</v>
      </c>
      <c r="F50" s="287">
        <v>1</v>
      </c>
      <c r="G50" s="288">
        <v>2015</v>
      </c>
      <c r="H50" s="289">
        <f t="shared" si="2"/>
        <v>20</v>
      </c>
      <c r="I50" s="288">
        <v>20</v>
      </c>
      <c r="J50" s="290">
        <f t="shared" si="3"/>
        <v>20</v>
      </c>
      <c r="K50" s="270"/>
    </row>
    <row r="51" spans="1:11" ht="21.75" customHeight="1" thickBot="1">
      <c r="A51" s="24"/>
      <c r="B51" s="29"/>
      <c r="C51" s="29"/>
      <c r="D51" s="70" t="s">
        <v>222</v>
      </c>
      <c r="E51" s="62">
        <v>33</v>
      </c>
      <c r="F51" s="63">
        <v>0</v>
      </c>
      <c r="G51" s="64">
        <v>2008</v>
      </c>
      <c r="H51" s="60">
        <f t="shared" si="2"/>
        <v>0</v>
      </c>
      <c r="I51" s="64">
        <v>0</v>
      </c>
      <c r="J51" s="181">
        <f t="shared" si="3"/>
        <v>0</v>
      </c>
      <c r="K51" s="270"/>
    </row>
    <row r="52" spans="1:11" ht="24" customHeight="1" thickBot="1">
      <c r="A52" s="24"/>
      <c r="B52" s="29"/>
      <c r="C52" s="29"/>
      <c r="D52" s="70" t="s">
        <v>218</v>
      </c>
      <c r="E52" s="62">
        <v>44</v>
      </c>
      <c r="F52" s="63">
        <v>1</v>
      </c>
      <c r="G52" s="64">
        <v>2009</v>
      </c>
      <c r="H52" s="60">
        <f t="shared" si="2"/>
        <v>0</v>
      </c>
      <c r="I52" s="64">
        <v>0</v>
      </c>
      <c r="J52" s="181">
        <f t="shared" si="3"/>
        <v>0</v>
      </c>
      <c r="K52" s="270"/>
    </row>
    <row r="53" spans="1:11" ht="21.75" customHeight="1" thickBot="1">
      <c r="A53" s="24"/>
      <c r="B53" s="29"/>
      <c r="C53" s="29"/>
      <c r="D53" s="70" t="s">
        <v>402</v>
      </c>
      <c r="E53" s="62">
        <v>20</v>
      </c>
      <c r="F53" s="63">
        <v>0</v>
      </c>
      <c r="G53" s="64">
        <v>2013</v>
      </c>
      <c r="H53" s="60">
        <f t="shared" si="2"/>
        <v>20</v>
      </c>
      <c r="I53" s="64">
        <v>20</v>
      </c>
      <c r="J53" s="181">
        <f t="shared" si="3"/>
        <v>20</v>
      </c>
      <c r="K53" s="270"/>
    </row>
    <row r="54" spans="1:11" ht="27" customHeight="1" thickBot="1">
      <c r="A54" s="24"/>
      <c r="B54" s="29"/>
      <c r="C54" s="29"/>
      <c r="D54" s="70" t="s">
        <v>415</v>
      </c>
      <c r="E54" s="62">
        <v>40</v>
      </c>
      <c r="F54" s="63">
        <v>1</v>
      </c>
      <c r="G54" s="64">
        <v>2014</v>
      </c>
      <c r="H54" s="60">
        <f t="shared" si="2"/>
        <v>40</v>
      </c>
      <c r="I54" s="64">
        <v>40</v>
      </c>
      <c r="J54" s="181">
        <f t="shared" si="3"/>
        <v>40</v>
      </c>
      <c r="K54" s="270"/>
    </row>
    <row r="55" spans="1:11" ht="24" customHeight="1" thickBot="1">
      <c r="A55" s="24"/>
      <c r="B55" s="29"/>
      <c r="C55" s="29"/>
      <c r="D55" s="70" t="s">
        <v>55</v>
      </c>
      <c r="E55" s="62">
        <v>17</v>
      </c>
      <c r="F55" s="63">
        <v>1</v>
      </c>
      <c r="G55" s="64">
        <v>1988</v>
      </c>
      <c r="H55" s="60">
        <f t="shared" si="2"/>
        <v>0</v>
      </c>
      <c r="I55" s="64">
        <v>17</v>
      </c>
      <c r="J55" s="181">
        <f t="shared" si="3"/>
        <v>0</v>
      </c>
      <c r="K55" s="270"/>
    </row>
    <row r="56" spans="1:11" ht="24" customHeight="1" thickBot="1">
      <c r="A56" s="24"/>
      <c r="B56" s="29"/>
      <c r="C56" s="29"/>
      <c r="D56" s="285" t="s">
        <v>243</v>
      </c>
      <c r="E56" s="286">
        <v>5</v>
      </c>
      <c r="F56" s="287">
        <v>1</v>
      </c>
      <c r="G56" s="288">
        <v>2015</v>
      </c>
      <c r="H56" s="289">
        <f t="shared" si="2"/>
        <v>5</v>
      </c>
      <c r="I56" s="288">
        <v>5</v>
      </c>
      <c r="J56" s="290">
        <f t="shared" si="3"/>
        <v>5</v>
      </c>
      <c r="K56" s="270"/>
    </row>
    <row r="57" spans="1:11" ht="24" customHeight="1" thickBot="1">
      <c r="A57" s="24"/>
      <c r="B57" s="29"/>
      <c r="C57" s="29"/>
      <c r="D57" s="285" t="s">
        <v>244</v>
      </c>
      <c r="E57" s="286">
        <v>5</v>
      </c>
      <c r="F57" s="287">
        <v>1</v>
      </c>
      <c r="G57" s="288">
        <v>2016</v>
      </c>
      <c r="H57" s="289">
        <f t="shared" si="2"/>
        <v>5</v>
      </c>
      <c r="I57" s="288">
        <v>5</v>
      </c>
      <c r="J57" s="290">
        <f t="shared" si="3"/>
        <v>5</v>
      </c>
      <c r="K57" s="270"/>
    </row>
    <row r="58" spans="1:11" ht="24" customHeight="1" thickBot="1">
      <c r="A58" s="24"/>
      <c r="B58" s="29"/>
      <c r="C58" s="29"/>
      <c r="D58" s="285" t="s">
        <v>245</v>
      </c>
      <c r="E58" s="286">
        <v>5</v>
      </c>
      <c r="F58" s="287">
        <v>1</v>
      </c>
      <c r="G58" s="288">
        <v>2016</v>
      </c>
      <c r="H58" s="289">
        <f t="shared" si="2"/>
        <v>5</v>
      </c>
      <c r="I58" s="288">
        <v>5</v>
      </c>
      <c r="J58" s="290">
        <f t="shared" si="3"/>
        <v>5</v>
      </c>
      <c r="K58" s="270"/>
    </row>
    <row r="59" spans="1:11" ht="21.75" customHeight="1" thickBot="1">
      <c r="A59" s="24"/>
      <c r="B59" s="29"/>
      <c r="C59" s="29"/>
      <c r="D59" s="70" t="s">
        <v>54</v>
      </c>
      <c r="E59" s="62">
        <v>16</v>
      </c>
      <c r="F59" s="63">
        <v>1</v>
      </c>
      <c r="G59" s="64">
        <v>1985</v>
      </c>
      <c r="H59" s="60">
        <f t="shared" si="2"/>
        <v>0</v>
      </c>
      <c r="I59" s="64">
        <v>16</v>
      </c>
      <c r="J59" s="181">
        <f t="shared" si="3"/>
        <v>0</v>
      </c>
      <c r="K59" s="270"/>
    </row>
    <row r="60" spans="1:11" ht="23.25" thickBot="1">
      <c r="A60" s="24"/>
      <c r="B60" s="29"/>
      <c r="C60" s="29"/>
      <c r="D60" s="70" t="s">
        <v>52</v>
      </c>
      <c r="E60" s="62">
        <v>22</v>
      </c>
      <c r="F60" s="63">
        <v>1</v>
      </c>
      <c r="G60" s="64">
        <v>2004</v>
      </c>
      <c r="H60" s="60">
        <f t="shared" si="2"/>
        <v>0</v>
      </c>
      <c r="I60" s="64">
        <v>22</v>
      </c>
      <c r="J60" s="181">
        <f t="shared" si="3"/>
        <v>0</v>
      </c>
      <c r="K60" s="270"/>
    </row>
    <row r="61" spans="1:11" ht="23.25" thickBot="1">
      <c r="A61" s="24"/>
      <c r="B61" s="29"/>
      <c r="C61" s="29"/>
      <c r="D61" s="70" t="s">
        <v>177</v>
      </c>
      <c r="E61" s="62">
        <v>40</v>
      </c>
      <c r="F61" s="63">
        <v>1</v>
      </c>
      <c r="G61" s="64">
        <v>2015</v>
      </c>
      <c r="H61" s="60">
        <f t="shared" si="2"/>
        <v>40</v>
      </c>
      <c r="I61" s="64">
        <v>0</v>
      </c>
      <c r="J61" s="181">
        <f t="shared" si="3"/>
        <v>0</v>
      </c>
      <c r="K61" s="270"/>
    </row>
    <row r="62" spans="1:11" ht="23.25" thickBot="1">
      <c r="A62" s="24"/>
      <c r="B62" s="29"/>
      <c r="C62" s="29"/>
      <c r="D62" s="70" t="s">
        <v>465</v>
      </c>
      <c r="E62" s="62">
        <v>30</v>
      </c>
      <c r="F62" s="63">
        <v>1</v>
      </c>
      <c r="G62" s="64">
        <v>2014</v>
      </c>
      <c r="H62" s="60">
        <f t="shared" si="2"/>
        <v>30</v>
      </c>
      <c r="I62" s="64">
        <v>0</v>
      </c>
      <c r="J62" s="181">
        <f t="shared" si="3"/>
        <v>0</v>
      </c>
      <c r="K62" s="270"/>
    </row>
    <row r="63" spans="1:11" ht="23.25" thickBot="1">
      <c r="A63" s="24"/>
      <c r="B63" s="29"/>
      <c r="C63" s="29"/>
      <c r="D63" s="70" t="s">
        <v>56</v>
      </c>
      <c r="E63" s="62">
        <v>10</v>
      </c>
      <c r="F63" s="63">
        <v>1</v>
      </c>
      <c r="G63" s="182">
        <v>1970</v>
      </c>
      <c r="H63" s="60">
        <f t="shared" si="2"/>
        <v>0</v>
      </c>
      <c r="I63" s="182">
        <v>10</v>
      </c>
      <c r="J63" s="181">
        <f t="shared" si="3"/>
        <v>0</v>
      </c>
      <c r="K63" s="270"/>
    </row>
    <row r="64" spans="1:11" ht="11.25" customHeight="1" thickBot="1">
      <c r="A64" s="273">
        <v>4</v>
      </c>
      <c r="B64" s="244" t="s">
        <v>573</v>
      </c>
      <c r="C64" s="28">
        <f>титул!B8+титул!B9+титул!B10</f>
        <v>72</v>
      </c>
      <c r="D64" s="84" t="s">
        <v>500</v>
      </c>
      <c r="E64" s="85">
        <v>1</v>
      </c>
      <c r="F64" s="59">
        <v>1</v>
      </c>
      <c r="G64" s="60">
        <v>2003</v>
      </c>
      <c r="H64" s="60">
        <f t="shared" si="2"/>
        <v>0</v>
      </c>
      <c r="I64" s="60">
        <v>1</v>
      </c>
      <c r="J64" s="181">
        <f t="shared" si="3"/>
        <v>0</v>
      </c>
      <c r="K64" s="269">
        <f>SUM(H64:H72)/C64</f>
        <v>0.5833333333333334</v>
      </c>
    </row>
    <row r="65" spans="1:11" ht="11.25" customHeight="1" thickBot="1">
      <c r="A65" s="242"/>
      <c r="B65" s="245"/>
      <c r="C65" s="29"/>
      <c r="D65" s="70" t="s">
        <v>210</v>
      </c>
      <c r="E65" s="62">
        <v>10</v>
      </c>
      <c r="F65" s="63">
        <v>1</v>
      </c>
      <c r="G65" s="64">
        <v>2014</v>
      </c>
      <c r="H65" s="60">
        <f t="shared" si="2"/>
        <v>10</v>
      </c>
      <c r="I65" s="64">
        <v>10</v>
      </c>
      <c r="J65" s="181">
        <f t="shared" si="3"/>
        <v>10</v>
      </c>
      <c r="K65" s="270"/>
    </row>
    <row r="66" spans="1:11" ht="23.25" thickBot="1">
      <c r="A66" s="24"/>
      <c r="B66" s="29"/>
      <c r="C66" s="29"/>
      <c r="D66" s="70" t="s">
        <v>140</v>
      </c>
      <c r="E66" s="62">
        <v>12</v>
      </c>
      <c r="F66" s="63">
        <v>0</v>
      </c>
      <c r="G66" s="64">
        <v>2013</v>
      </c>
      <c r="H66" s="60">
        <f t="shared" si="2"/>
        <v>12</v>
      </c>
      <c r="I66" s="64">
        <v>12</v>
      </c>
      <c r="J66" s="181">
        <f t="shared" si="3"/>
        <v>12</v>
      </c>
      <c r="K66" s="270"/>
    </row>
    <row r="67" spans="1:11" ht="11.25" customHeight="1" thickBot="1">
      <c r="A67" s="24"/>
      <c r="B67" s="29"/>
      <c r="C67" s="29"/>
      <c r="D67" s="70" t="s">
        <v>228</v>
      </c>
      <c r="E67" s="62">
        <v>2</v>
      </c>
      <c r="F67" s="63">
        <v>1</v>
      </c>
      <c r="G67" s="64">
        <v>2002</v>
      </c>
      <c r="H67" s="60">
        <f t="shared" si="2"/>
        <v>0</v>
      </c>
      <c r="I67" s="64">
        <v>2</v>
      </c>
      <c r="J67" s="181">
        <f t="shared" si="3"/>
        <v>0</v>
      </c>
      <c r="K67" s="270"/>
    </row>
    <row r="68" spans="1:11" ht="11.25" customHeight="1" thickBot="1">
      <c r="A68" s="24"/>
      <c r="B68" s="29"/>
      <c r="C68" s="29"/>
      <c r="D68" s="70" t="s">
        <v>499</v>
      </c>
      <c r="E68" s="62">
        <v>26</v>
      </c>
      <c r="F68" s="63">
        <v>1</v>
      </c>
      <c r="G68" s="64">
        <v>1984</v>
      </c>
      <c r="H68" s="60">
        <f t="shared" si="2"/>
        <v>0</v>
      </c>
      <c r="I68" s="64">
        <v>10</v>
      </c>
      <c r="J68" s="181">
        <f t="shared" si="3"/>
        <v>0</v>
      </c>
      <c r="K68" s="270"/>
    </row>
    <row r="69" spans="1:11" ht="11.25" customHeight="1" thickBot="1">
      <c r="A69" s="24"/>
      <c r="B69" s="29"/>
      <c r="C69" s="29"/>
      <c r="D69" s="70" t="s">
        <v>44</v>
      </c>
      <c r="E69" s="62">
        <v>4</v>
      </c>
      <c r="F69" s="63">
        <v>1</v>
      </c>
      <c r="G69" s="64">
        <v>1998</v>
      </c>
      <c r="H69" s="60">
        <f t="shared" si="2"/>
        <v>0</v>
      </c>
      <c r="I69" s="64">
        <v>0</v>
      </c>
      <c r="J69" s="181">
        <f t="shared" si="3"/>
        <v>0</v>
      </c>
      <c r="K69" s="270"/>
    </row>
    <row r="70" spans="1:11" ht="11.25" customHeight="1" thickBot="1">
      <c r="A70" s="24"/>
      <c r="B70" s="29"/>
      <c r="C70" s="29"/>
      <c r="D70" s="70" t="s">
        <v>211</v>
      </c>
      <c r="E70" s="62">
        <v>20</v>
      </c>
      <c r="F70" s="63">
        <v>1</v>
      </c>
      <c r="G70" s="64">
        <v>2014</v>
      </c>
      <c r="H70" s="60">
        <f t="shared" si="2"/>
        <v>20</v>
      </c>
      <c r="I70" s="64">
        <v>20</v>
      </c>
      <c r="J70" s="181">
        <f t="shared" si="3"/>
        <v>20</v>
      </c>
      <c r="K70" s="270"/>
    </row>
    <row r="71" spans="1:11" ht="15.75" thickBot="1">
      <c r="A71" s="24"/>
      <c r="B71" s="29"/>
      <c r="C71" s="29"/>
      <c r="D71" s="70" t="s">
        <v>295</v>
      </c>
      <c r="E71" s="62">
        <v>2</v>
      </c>
      <c r="F71" s="63">
        <v>1</v>
      </c>
      <c r="G71" s="64">
        <v>2003</v>
      </c>
      <c r="H71" s="60">
        <f t="shared" si="2"/>
        <v>0</v>
      </c>
      <c r="I71" s="64">
        <v>2</v>
      </c>
      <c r="J71" s="181">
        <f t="shared" si="3"/>
        <v>0</v>
      </c>
      <c r="K71" s="270"/>
    </row>
    <row r="72" spans="1:11" ht="16.5" customHeight="1" thickBot="1">
      <c r="A72" s="27"/>
      <c r="B72" s="32"/>
      <c r="C72" s="32"/>
      <c r="D72" s="71" t="s">
        <v>304</v>
      </c>
      <c r="E72" s="66">
        <v>1</v>
      </c>
      <c r="F72" s="67">
        <v>1</v>
      </c>
      <c r="G72" s="68">
        <v>2006</v>
      </c>
      <c r="H72" s="60">
        <f t="shared" si="2"/>
        <v>0</v>
      </c>
      <c r="I72" s="68">
        <v>1</v>
      </c>
      <c r="J72" s="181">
        <f t="shared" si="3"/>
        <v>0</v>
      </c>
      <c r="K72" s="243"/>
    </row>
    <row r="73" spans="1:11" ht="24" customHeight="1" thickBot="1">
      <c r="A73" s="273">
        <v>5</v>
      </c>
      <c r="B73" s="271" t="s">
        <v>119</v>
      </c>
      <c r="C73" s="28">
        <f>титул!B8</f>
        <v>28</v>
      </c>
      <c r="D73" s="61" t="s">
        <v>1</v>
      </c>
      <c r="E73" s="72">
        <v>10</v>
      </c>
      <c r="F73" s="63">
        <v>1</v>
      </c>
      <c r="G73" s="170">
        <v>2014</v>
      </c>
      <c r="H73" s="60">
        <f aca="true" t="shared" si="4" ref="H73:H79">IF(G73&gt;2010,E73,0)</f>
        <v>10</v>
      </c>
      <c r="I73" s="64">
        <v>10</v>
      </c>
      <c r="J73" s="181">
        <f aca="true" t="shared" si="5" ref="J73:J79">IF(G73&gt;2010,I73,0)</f>
        <v>10</v>
      </c>
      <c r="K73" s="269">
        <f>SUM(H73:H79)/C73</f>
        <v>2.5</v>
      </c>
    </row>
    <row r="74" spans="1:11" ht="23.25" thickBot="1">
      <c r="A74" s="242"/>
      <c r="B74" s="272"/>
      <c r="C74" s="30"/>
      <c r="D74" s="61" t="s">
        <v>2</v>
      </c>
      <c r="E74" s="72">
        <v>10</v>
      </c>
      <c r="F74" s="63">
        <v>1</v>
      </c>
      <c r="G74" s="170">
        <v>2015</v>
      </c>
      <c r="H74" s="60">
        <f t="shared" si="4"/>
        <v>10</v>
      </c>
      <c r="I74" s="64">
        <v>10</v>
      </c>
      <c r="J74" s="181">
        <f t="shared" si="5"/>
        <v>10</v>
      </c>
      <c r="K74" s="270"/>
    </row>
    <row r="75" spans="1:11" ht="23.25" thickBot="1">
      <c r="A75" s="24"/>
      <c r="B75" s="30"/>
      <c r="C75" s="30"/>
      <c r="D75" s="61" t="s">
        <v>3</v>
      </c>
      <c r="E75" s="72">
        <v>10</v>
      </c>
      <c r="F75" s="63">
        <v>1</v>
      </c>
      <c r="G75" s="170">
        <v>2015</v>
      </c>
      <c r="H75" s="60">
        <f t="shared" si="4"/>
        <v>10</v>
      </c>
      <c r="I75" s="64">
        <v>10</v>
      </c>
      <c r="J75" s="181">
        <f t="shared" si="5"/>
        <v>10</v>
      </c>
      <c r="K75" s="270"/>
    </row>
    <row r="76" spans="1:11" ht="23.25" thickBot="1">
      <c r="A76" s="24"/>
      <c r="B76" s="30"/>
      <c r="C76" s="30"/>
      <c r="D76" s="61" t="s">
        <v>4</v>
      </c>
      <c r="E76" s="72">
        <v>10</v>
      </c>
      <c r="F76" s="63">
        <v>1</v>
      </c>
      <c r="G76" s="170">
        <v>2014</v>
      </c>
      <c r="H76" s="60">
        <f t="shared" si="4"/>
        <v>10</v>
      </c>
      <c r="I76" s="64">
        <v>10</v>
      </c>
      <c r="J76" s="181">
        <f t="shared" si="5"/>
        <v>10</v>
      </c>
      <c r="K76" s="270"/>
    </row>
    <row r="77" spans="1:11" ht="23.25" thickBot="1">
      <c r="A77" s="24"/>
      <c r="B77" s="30"/>
      <c r="C77" s="30"/>
      <c r="D77" s="61" t="s">
        <v>5</v>
      </c>
      <c r="E77" s="72">
        <v>10</v>
      </c>
      <c r="F77" s="63">
        <v>1</v>
      </c>
      <c r="G77" s="170">
        <v>2015</v>
      </c>
      <c r="H77" s="60">
        <f t="shared" si="4"/>
        <v>10</v>
      </c>
      <c r="I77" s="64">
        <v>10</v>
      </c>
      <c r="J77" s="181">
        <f t="shared" si="5"/>
        <v>10</v>
      </c>
      <c r="K77" s="270"/>
    </row>
    <row r="78" spans="1:11" ht="23.25" thickBot="1">
      <c r="A78" s="24"/>
      <c r="B78" s="30"/>
      <c r="C78" s="30"/>
      <c r="D78" s="61" t="s">
        <v>6</v>
      </c>
      <c r="E78" s="72">
        <v>10</v>
      </c>
      <c r="F78" s="63">
        <v>1</v>
      </c>
      <c r="G78" s="170">
        <v>2015</v>
      </c>
      <c r="H78" s="60">
        <f t="shared" si="4"/>
        <v>10</v>
      </c>
      <c r="I78" s="64">
        <v>10</v>
      </c>
      <c r="J78" s="181">
        <f t="shared" si="5"/>
        <v>10</v>
      </c>
      <c r="K78" s="270"/>
    </row>
    <row r="79" spans="1:11" ht="23.25" thickBot="1">
      <c r="A79" s="24"/>
      <c r="B79" s="30"/>
      <c r="C79" s="30"/>
      <c r="D79" s="61" t="s">
        <v>7</v>
      </c>
      <c r="E79" s="72">
        <v>10</v>
      </c>
      <c r="F79" s="63">
        <v>0</v>
      </c>
      <c r="G79" s="170">
        <v>2013</v>
      </c>
      <c r="H79" s="60">
        <f t="shared" si="4"/>
        <v>10</v>
      </c>
      <c r="I79" s="64">
        <v>10</v>
      </c>
      <c r="J79" s="181">
        <f t="shared" si="5"/>
        <v>10</v>
      </c>
      <c r="K79" s="270"/>
    </row>
    <row r="80" spans="1:11" s="15" customFormat="1" ht="19.5" thickBot="1">
      <c r="A80" s="35"/>
      <c r="B80" s="36" t="s">
        <v>229</v>
      </c>
      <c r="C80" s="33">
        <f>SUM(C5:C79)</f>
        <v>228</v>
      </c>
      <c r="D80" s="36"/>
      <c r="E80" s="34">
        <f>SUM(E5:E79)</f>
        <v>799</v>
      </c>
      <c r="F80" s="34">
        <f>SUM(F5:F79)</f>
        <v>66</v>
      </c>
      <c r="G80" s="34"/>
      <c r="H80" s="34">
        <f>SUM(H5:H79)</f>
        <v>468</v>
      </c>
      <c r="I80" s="34">
        <f>SUM(I5:I79)</f>
        <v>570</v>
      </c>
      <c r="J80" s="34">
        <f>SUM(J5:J79)</f>
        <v>378</v>
      </c>
      <c r="K80" s="190">
        <f>J80/C80</f>
        <v>1.6578947368421053</v>
      </c>
    </row>
    <row r="81" ht="12.75" customHeight="1"/>
  </sheetData>
  <sheetProtection/>
  <autoFilter ref="A4:K80"/>
  <mergeCells count="14">
    <mergeCell ref="K49:K63"/>
    <mergeCell ref="A2:E2"/>
    <mergeCell ref="K5:K29"/>
    <mergeCell ref="K30:K48"/>
    <mergeCell ref="A5:A6"/>
    <mergeCell ref="B30:B31"/>
    <mergeCell ref="A30:A31"/>
    <mergeCell ref="B5:B6"/>
    <mergeCell ref="K73:K79"/>
    <mergeCell ref="B73:B74"/>
    <mergeCell ref="A64:A65"/>
    <mergeCell ref="K64:K72"/>
    <mergeCell ref="A73:A74"/>
    <mergeCell ref="B64:B65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90" zoomScaleSheetLayoutView="90" workbookViewId="0" topLeftCell="A1">
      <selection activeCell="F7" sqref="F7"/>
    </sheetView>
  </sheetViews>
  <sheetFormatPr defaultColWidth="9.00390625" defaultRowHeight="12.75"/>
  <cols>
    <col min="1" max="1" width="4.125" style="16" customWidth="1"/>
    <col min="2" max="2" width="26.75390625" style="16" customWidth="1"/>
    <col min="3" max="3" width="21.75390625" style="16" customWidth="1"/>
    <col min="4" max="4" width="75.875" style="16" customWidth="1"/>
    <col min="5" max="5" width="12.25390625" style="17" customWidth="1"/>
    <col min="6" max="6" width="12.75390625" style="16" customWidth="1"/>
    <col min="7" max="7" width="12.75390625" style="17" customWidth="1"/>
    <col min="8" max="8" width="12.75390625" style="16" customWidth="1"/>
    <col min="9" max="10" width="12.625" style="16" customWidth="1"/>
    <col min="11" max="11" width="13.625" style="16" customWidth="1"/>
    <col min="12" max="16384" width="9.125" style="16" customWidth="1"/>
  </cols>
  <sheetData>
    <row r="1" spans="1:11" ht="91.5" customHeight="1" thickBot="1">
      <c r="A1" s="77" t="s">
        <v>567</v>
      </c>
      <c r="B1" s="37" t="s">
        <v>580</v>
      </c>
      <c r="C1" s="37" t="s">
        <v>581</v>
      </c>
      <c r="D1" s="83" t="s">
        <v>582</v>
      </c>
      <c r="E1" s="78" t="s">
        <v>583</v>
      </c>
      <c r="F1" s="77" t="s">
        <v>285</v>
      </c>
      <c r="G1" s="37" t="s">
        <v>565</v>
      </c>
      <c r="H1" s="83" t="s">
        <v>286</v>
      </c>
      <c r="I1" s="37" t="s">
        <v>22</v>
      </c>
      <c r="J1" s="37" t="s">
        <v>35</v>
      </c>
      <c r="K1" s="78" t="s">
        <v>36</v>
      </c>
    </row>
    <row r="2" spans="1:11" ht="15.75" thickBot="1">
      <c r="A2" s="26">
        <v>1</v>
      </c>
      <c r="B2" s="28" t="s">
        <v>104</v>
      </c>
      <c r="C2" s="215">
        <f>титул!B8</f>
        <v>28</v>
      </c>
      <c r="D2" s="57" t="s">
        <v>109</v>
      </c>
      <c r="E2" s="58">
        <v>1</v>
      </c>
      <c r="F2" s="93">
        <v>1</v>
      </c>
      <c r="G2" s="60">
        <v>2005</v>
      </c>
      <c r="H2" s="60">
        <f>IF(G2&gt;2010,E2,0)</f>
        <v>0</v>
      </c>
      <c r="I2" s="60">
        <v>1</v>
      </c>
      <c r="J2" s="181">
        <f>IF(G2&gt;2010,I2,0)</f>
        <v>0</v>
      </c>
      <c r="K2" s="269">
        <f>SUM(H2:H18)/C2</f>
        <v>2.2857142857142856</v>
      </c>
    </row>
    <row r="3" spans="1:11" ht="23.25" thickBot="1">
      <c r="A3" s="24"/>
      <c r="B3" s="29"/>
      <c r="C3" s="177"/>
      <c r="D3" s="61" t="s">
        <v>111</v>
      </c>
      <c r="E3" s="62">
        <v>1</v>
      </c>
      <c r="F3" s="94">
        <v>1</v>
      </c>
      <c r="G3" s="64">
        <v>2008</v>
      </c>
      <c r="H3" s="60">
        <f aca="true" t="shared" si="0" ref="H3:H18">IF(G3&gt;2010,E3,0)</f>
        <v>0</v>
      </c>
      <c r="I3" s="64">
        <v>1</v>
      </c>
      <c r="J3" s="181">
        <f aca="true" t="shared" si="1" ref="J3:J18">IF(G3&gt;2010,I3,0)</f>
        <v>0</v>
      </c>
      <c r="K3" s="270"/>
    </row>
    <row r="4" spans="1:11" ht="23.25" thickBot="1">
      <c r="A4" s="24"/>
      <c r="B4" s="29"/>
      <c r="C4" s="177"/>
      <c r="D4" s="61" t="s">
        <v>112</v>
      </c>
      <c r="E4" s="62">
        <v>1</v>
      </c>
      <c r="F4" s="94">
        <v>0</v>
      </c>
      <c r="G4" s="64">
        <v>2008</v>
      </c>
      <c r="H4" s="60">
        <f t="shared" si="0"/>
        <v>0</v>
      </c>
      <c r="I4" s="64">
        <v>1</v>
      </c>
      <c r="J4" s="181">
        <f t="shared" si="1"/>
        <v>0</v>
      </c>
      <c r="K4" s="270"/>
    </row>
    <row r="5" spans="1:11" ht="23.25" thickBot="1">
      <c r="A5" s="24"/>
      <c r="B5" s="29"/>
      <c r="C5" s="177"/>
      <c r="D5" s="61" t="s">
        <v>33</v>
      </c>
      <c r="E5" s="62">
        <v>12</v>
      </c>
      <c r="F5" s="63">
        <v>1</v>
      </c>
      <c r="G5" s="64">
        <v>2013</v>
      </c>
      <c r="H5" s="60">
        <f t="shared" si="0"/>
        <v>12</v>
      </c>
      <c r="I5" s="64">
        <v>12</v>
      </c>
      <c r="J5" s="181">
        <f t="shared" si="1"/>
        <v>12</v>
      </c>
      <c r="K5" s="270"/>
    </row>
    <row r="6" spans="1:11" ht="23.25" thickBot="1">
      <c r="A6" s="24"/>
      <c r="B6" s="29"/>
      <c r="C6" s="177"/>
      <c r="D6" s="70" t="s">
        <v>459</v>
      </c>
      <c r="E6" s="62">
        <v>17</v>
      </c>
      <c r="F6" s="63">
        <v>0</v>
      </c>
      <c r="G6" s="64">
        <v>2014</v>
      </c>
      <c r="H6" s="60">
        <f t="shared" si="0"/>
        <v>17</v>
      </c>
      <c r="I6" s="64">
        <v>17</v>
      </c>
      <c r="J6" s="181">
        <f t="shared" si="1"/>
        <v>17</v>
      </c>
      <c r="K6" s="270"/>
    </row>
    <row r="7" spans="1:11" ht="23.25" thickBot="1">
      <c r="A7" s="24"/>
      <c r="B7" s="29"/>
      <c r="C7" s="177"/>
      <c r="D7" s="285" t="s">
        <v>247</v>
      </c>
      <c r="E7" s="286">
        <v>10</v>
      </c>
      <c r="F7" s="287">
        <v>1</v>
      </c>
      <c r="G7" s="288">
        <v>2015</v>
      </c>
      <c r="H7" s="290">
        <f t="shared" si="0"/>
        <v>10</v>
      </c>
      <c r="I7" s="288">
        <v>10</v>
      </c>
      <c r="J7" s="290">
        <f t="shared" si="1"/>
        <v>10</v>
      </c>
      <c r="K7" s="270"/>
    </row>
    <row r="8" spans="1:11" ht="23.25" thickBot="1">
      <c r="A8" s="24"/>
      <c r="B8" s="29"/>
      <c r="C8" s="177"/>
      <c r="D8" s="285" t="s">
        <v>248</v>
      </c>
      <c r="E8" s="286">
        <v>10</v>
      </c>
      <c r="F8" s="287">
        <v>1</v>
      </c>
      <c r="G8" s="288">
        <v>2014</v>
      </c>
      <c r="H8" s="290">
        <f t="shared" si="0"/>
        <v>10</v>
      </c>
      <c r="I8" s="288">
        <v>10</v>
      </c>
      <c r="J8" s="290">
        <f t="shared" si="1"/>
        <v>10</v>
      </c>
      <c r="K8" s="270"/>
    </row>
    <row r="9" spans="1:11" ht="23.25" thickBot="1">
      <c r="A9" s="24"/>
      <c r="B9" s="29"/>
      <c r="C9" s="177"/>
      <c r="D9" s="70" t="s">
        <v>494</v>
      </c>
      <c r="E9" s="62">
        <v>15</v>
      </c>
      <c r="F9" s="63">
        <v>1</v>
      </c>
      <c r="G9" s="64">
        <v>2014</v>
      </c>
      <c r="H9" s="60">
        <f t="shared" si="0"/>
        <v>15</v>
      </c>
      <c r="I9" s="64">
        <v>15</v>
      </c>
      <c r="J9" s="181">
        <f t="shared" si="1"/>
        <v>15</v>
      </c>
      <c r="K9" s="270"/>
    </row>
    <row r="10" spans="1:11" ht="23.25" thickBot="1">
      <c r="A10" s="24"/>
      <c r="B10" s="29"/>
      <c r="C10" s="177"/>
      <c r="D10" s="61" t="s">
        <v>113</v>
      </c>
      <c r="E10" s="62">
        <v>10</v>
      </c>
      <c r="F10" s="94">
        <v>1</v>
      </c>
      <c r="G10" s="64">
        <v>1989</v>
      </c>
      <c r="H10" s="60">
        <f t="shared" si="0"/>
        <v>0</v>
      </c>
      <c r="I10" s="64">
        <v>10</v>
      </c>
      <c r="J10" s="181">
        <f t="shared" si="1"/>
        <v>0</v>
      </c>
      <c r="K10" s="270"/>
    </row>
    <row r="11" spans="1:11" ht="15.75" customHeight="1" thickBot="1">
      <c r="A11" s="24"/>
      <c r="B11" s="29"/>
      <c r="C11" s="177"/>
      <c r="D11" s="61" t="s">
        <v>114</v>
      </c>
      <c r="E11" s="62">
        <v>10</v>
      </c>
      <c r="F11" s="94">
        <v>1</v>
      </c>
      <c r="G11" s="64">
        <v>1980</v>
      </c>
      <c r="H11" s="60">
        <f t="shared" si="0"/>
        <v>0</v>
      </c>
      <c r="I11" s="64">
        <v>10</v>
      </c>
      <c r="J11" s="181">
        <f t="shared" si="1"/>
        <v>0</v>
      </c>
      <c r="K11" s="270"/>
    </row>
    <row r="12" spans="1:11" ht="15.75" thickBot="1">
      <c r="A12" s="24"/>
      <c r="B12" s="29"/>
      <c r="C12" s="177"/>
      <c r="D12" s="61" t="s">
        <v>299</v>
      </c>
      <c r="E12" s="62">
        <v>9</v>
      </c>
      <c r="F12" s="94">
        <v>1</v>
      </c>
      <c r="G12" s="64">
        <v>2004</v>
      </c>
      <c r="H12" s="60">
        <f t="shared" si="0"/>
        <v>0</v>
      </c>
      <c r="I12" s="64">
        <v>9</v>
      </c>
      <c r="J12" s="181">
        <f t="shared" si="1"/>
        <v>0</v>
      </c>
      <c r="K12" s="270"/>
    </row>
    <row r="13" spans="1:11" ht="15.75" thickBot="1">
      <c r="A13" s="24"/>
      <c r="B13" s="29"/>
      <c r="C13" s="177"/>
      <c r="D13" s="61" t="s">
        <v>298</v>
      </c>
      <c r="E13" s="62">
        <v>1</v>
      </c>
      <c r="F13" s="94">
        <v>1</v>
      </c>
      <c r="G13" s="64">
        <v>2007</v>
      </c>
      <c r="H13" s="60">
        <f t="shared" si="0"/>
        <v>0</v>
      </c>
      <c r="I13" s="64">
        <v>1</v>
      </c>
      <c r="J13" s="181">
        <f t="shared" si="1"/>
        <v>0</v>
      </c>
      <c r="K13" s="270"/>
    </row>
    <row r="14" spans="1:11" ht="15.75" thickBot="1">
      <c r="A14" s="24"/>
      <c r="B14" s="29"/>
      <c r="C14" s="177"/>
      <c r="D14" s="61" t="s">
        <v>431</v>
      </c>
      <c r="E14" s="62">
        <v>20</v>
      </c>
      <c r="F14" s="94">
        <v>1</v>
      </c>
      <c r="G14" s="64">
        <v>1987</v>
      </c>
      <c r="H14" s="60">
        <f t="shared" si="0"/>
        <v>0</v>
      </c>
      <c r="I14" s="64">
        <v>20</v>
      </c>
      <c r="J14" s="181">
        <f t="shared" si="1"/>
        <v>0</v>
      </c>
      <c r="K14" s="270"/>
    </row>
    <row r="15" spans="1:11" ht="15.75" thickBot="1">
      <c r="A15" s="24"/>
      <c r="B15" s="29"/>
      <c r="C15" s="177"/>
      <c r="D15" s="61" t="s">
        <v>432</v>
      </c>
      <c r="E15" s="62">
        <v>20</v>
      </c>
      <c r="F15" s="94">
        <v>1</v>
      </c>
      <c r="G15" s="64">
        <v>1988</v>
      </c>
      <c r="H15" s="60">
        <f t="shared" si="0"/>
        <v>0</v>
      </c>
      <c r="I15" s="64">
        <v>20</v>
      </c>
      <c r="J15" s="181">
        <f t="shared" si="1"/>
        <v>0</v>
      </c>
      <c r="K15" s="270"/>
    </row>
    <row r="16" spans="1:11" ht="15.75" thickBot="1">
      <c r="A16" s="24"/>
      <c r="B16" s="29"/>
      <c r="C16" s="177"/>
      <c r="D16" s="61" t="s">
        <v>435</v>
      </c>
      <c r="E16" s="62">
        <v>9</v>
      </c>
      <c r="F16" s="94">
        <v>1</v>
      </c>
      <c r="G16" s="64">
        <v>2006</v>
      </c>
      <c r="H16" s="60">
        <f t="shared" si="0"/>
        <v>0</v>
      </c>
      <c r="I16" s="64">
        <v>9</v>
      </c>
      <c r="J16" s="181">
        <f t="shared" si="1"/>
        <v>0</v>
      </c>
      <c r="K16" s="270"/>
    </row>
    <row r="17" spans="1:11" ht="15.75" thickBot="1">
      <c r="A17" s="24"/>
      <c r="B17" s="29"/>
      <c r="C17" s="177"/>
      <c r="D17" s="61" t="s">
        <v>436</v>
      </c>
      <c r="E17" s="62">
        <v>10</v>
      </c>
      <c r="F17" s="94">
        <v>1</v>
      </c>
      <c r="G17" s="64">
        <v>1982</v>
      </c>
      <c r="H17" s="60">
        <f t="shared" si="0"/>
        <v>0</v>
      </c>
      <c r="I17" s="64">
        <v>10</v>
      </c>
      <c r="J17" s="181">
        <f t="shared" si="1"/>
        <v>0</v>
      </c>
      <c r="K17" s="270"/>
    </row>
    <row r="18" spans="1:11" ht="15.75" thickBot="1">
      <c r="A18" s="27"/>
      <c r="B18" s="32"/>
      <c r="C18" s="178"/>
      <c r="D18" s="65" t="s">
        <v>437</v>
      </c>
      <c r="E18" s="66">
        <v>9</v>
      </c>
      <c r="F18" s="95">
        <v>1</v>
      </c>
      <c r="G18" s="68">
        <v>1978</v>
      </c>
      <c r="H18" s="60">
        <f t="shared" si="0"/>
        <v>0</v>
      </c>
      <c r="I18" s="68">
        <v>9</v>
      </c>
      <c r="J18" s="181">
        <f t="shared" si="1"/>
        <v>0</v>
      </c>
      <c r="K18" s="243"/>
    </row>
    <row r="19" spans="1:11" ht="15.75" thickBot="1">
      <c r="A19" s="96"/>
      <c r="B19" s="97" t="s">
        <v>229</v>
      </c>
      <c r="C19" s="33">
        <f>SUM(C2:C18)</f>
        <v>28</v>
      </c>
      <c r="D19" s="97"/>
      <c r="E19" s="34">
        <f>SUM(E2:E18)</f>
        <v>165</v>
      </c>
      <c r="F19" s="34">
        <f>SUM(F2:F18)</f>
        <v>15</v>
      </c>
      <c r="G19" s="34"/>
      <c r="H19" s="34">
        <f>SUM(H2:H18)</f>
        <v>64</v>
      </c>
      <c r="I19" s="34">
        <f>SUM(I2:I18)</f>
        <v>165</v>
      </c>
      <c r="J19" s="34">
        <f>SUM(J2:J18)</f>
        <v>64</v>
      </c>
      <c r="K19" s="190">
        <f>J19/C19</f>
        <v>2.2857142857142856</v>
      </c>
    </row>
  </sheetData>
  <sheetProtection/>
  <mergeCells count="1">
    <mergeCell ref="K2:K18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colBreaks count="1" manualBreakCount="1">
    <brk id="5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BreakPreview" zoomScale="90" zoomScaleNormal="140" zoomScaleSheetLayoutView="90" zoomScalePageLayoutView="0" workbookViewId="0" topLeftCell="A142">
      <selection activeCell="A1" sqref="A1"/>
    </sheetView>
  </sheetViews>
  <sheetFormatPr defaultColWidth="9.00390625" defaultRowHeight="12.75"/>
  <cols>
    <col min="1" max="1" width="4.125" style="16" customWidth="1"/>
    <col min="2" max="2" width="26.75390625" style="180" customWidth="1"/>
    <col min="3" max="3" width="21.75390625" style="16" customWidth="1"/>
    <col min="4" max="4" width="75.875" style="18" customWidth="1"/>
    <col min="5" max="5" width="12.25390625" style="16" customWidth="1"/>
    <col min="6" max="8" width="12.75390625" style="16" customWidth="1"/>
    <col min="9" max="10" width="12.625" style="16" customWidth="1"/>
    <col min="11" max="11" width="13.625" style="16" customWidth="1"/>
    <col min="12" max="16384" width="9.125" style="16" customWidth="1"/>
  </cols>
  <sheetData>
    <row r="1" spans="1:11" ht="90.75" customHeight="1" thickBot="1">
      <c r="A1" s="77" t="s">
        <v>567</v>
      </c>
      <c r="B1" s="175" t="s">
        <v>580</v>
      </c>
      <c r="C1" s="37" t="s">
        <v>581</v>
      </c>
      <c r="D1" s="83" t="s">
        <v>582</v>
      </c>
      <c r="E1" s="78" t="s">
        <v>583</v>
      </c>
      <c r="F1" s="77" t="s">
        <v>285</v>
      </c>
      <c r="G1" s="37" t="s">
        <v>565</v>
      </c>
      <c r="H1" s="83" t="s">
        <v>286</v>
      </c>
      <c r="I1" s="37" t="s">
        <v>22</v>
      </c>
      <c r="J1" s="37" t="s">
        <v>35</v>
      </c>
      <c r="K1" s="78" t="s">
        <v>36</v>
      </c>
    </row>
    <row r="2" spans="1:11" ht="24" customHeight="1" thickBot="1">
      <c r="A2" s="250" t="s">
        <v>194</v>
      </c>
      <c r="B2" s="251"/>
      <c r="C2" s="251"/>
      <c r="D2" s="251"/>
      <c r="E2" s="252"/>
      <c r="F2" s="184"/>
      <c r="G2" s="185"/>
      <c r="H2" s="186"/>
      <c r="I2" s="187"/>
      <c r="J2" s="188"/>
      <c r="K2" s="189"/>
    </row>
    <row r="3" spans="1:11" ht="17.25" customHeight="1" thickBot="1">
      <c r="A3" s="273">
        <v>1</v>
      </c>
      <c r="B3" s="246" t="s">
        <v>590</v>
      </c>
      <c r="C3" s="28">
        <f>титул!B8</f>
        <v>28</v>
      </c>
      <c r="D3" s="57" t="s">
        <v>288</v>
      </c>
      <c r="E3" s="58">
        <v>1</v>
      </c>
      <c r="F3" s="59">
        <v>1</v>
      </c>
      <c r="G3" s="60">
        <v>2005</v>
      </c>
      <c r="H3" s="60">
        <f>IF(G3&gt;2010,E3,0)</f>
        <v>0</v>
      </c>
      <c r="I3" s="60">
        <v>0</v>
      </c>
      <c r="J3" s="60">
        <f aca="true" t="shared" si="0" ref="J3:J34">IF(G3&gt;2010,I3,0)</f>
        <v>0</v>
      </c>
      <c r="K3" s="269">
        <f>SUM(H3:H22)/C3</f>
        <v>3.5</v>
      </c>
    </row>
    <row r="4" spans="1:11" ht="23.25" thickBot="1">
      <c r="A4" s="242"/>
      <c r="B4" s="247"/>
      <c r="C4" s="29"/>
      <c r="D4" s="61" t="s">
        <v>220</v>
      </c>
      <c r="E4" s="62">
        <v>3</v>
      </c>
      <c r="F4" s="63">
        <v>0</v>
      </c>
      <c r="G4" s="64">
        <v>2013</v>
      </c>
      <c r="H4" s="60">
        <f aca="true" t="shared" si="1" ref="H4:H71">IF(G4&gt;2010,E4,0)</f>
        <v>3</v>
      </c>
      <c r="I4" s="64">
        <v>3</v>
      </c>
      <c r="J4" s="60">
        <f t="shared" si="0"/>
        <v>3</v>
      </c>
      <c r="K4" s="270"/>
    </row>
    <row r="5" spans="1:11" ht="23.25" thickBot="1">
      <c r="A5" s="24"/>
      <c r="B5" s="176"/>
      <c r="C5" s="29"/>
      <c r="D5" s="61" t="s">
        <v>462</v>
      </c>
      <c r="E5" s="62">
        <v>22</v>
      </c>
      <c r="F5" s="63">
        <v>1</v>
      </c>
      <c r="G5" s="64">
        <v>2014</v>
      </c>
      <c r="H5" s="60">
        <f t="shared" si="1"/>
        <v>22</v>
      </c>
      <c r="I5" s="64">
        <v>22</v>
      </c>
      <c r="J5" s="60">
        <f t="shared" si="0"/>
        <v>22</v>
      </c>
      <c r="K5" s="270"/>
    </row>
    <row r="6" spans="1:11" ht="23.25" thickBot="1">
      <c r="A6" s="24"/>
      <c r="B6" s="176"/>
      <c r="C6" s="29"/>
      <c r="D6" s="61" t="s">
        <v>219</v>
      </c>
      <c r="E6" s="62">
        <v>12</v>
      </c>
      <c r="F6" s="63">
        <v>1</v>
      </c>
      <c r="G6" s="64">
        <v>2014</v>
      </c>
      <c r="H6" s="60">
        <f t="shared" si="1"/>
        <v>12</v>
      </c>
      <c r="I6" s="64">
        <v>12</v>
      </c>
      <c r="J6" s="60">
        <f t="shared" si="0"/>
        <v>12</v>
      </c>
      <c r="K6" s="270"/>
    </row>
    <row r="7" spans="1:11" ht="23.25" thickBot="1">
      <c r="A7" s="24"/>
      <c r="B7" s="176"/>
      <c r="C7" s="29"/>
      <c r="D7" s="61" t="s">
        <v>446</v>
      </c>
      <c r="E7" s="62">
        <v>1</v>
      </c>
      <c r="F7" s="63">
        <v>1</v>
      </c>
      <c r="G7" s="64">
        <v>2002</v>
      </c>
      <c r="H7" s="60">
        <f t="shared" si="1"/>
        <v>0</v>
      </c>
      <c r="I7" s="64">
        <v>1</v>
      </c>
      <c r="J7" s="60">
        <f t="shared" si="0"/>
        <v>0</v>
      </c>
      <c r="K7" s="270"/>
    </row>
    <row r="8" spans="1:11" ht="23.25" thickBot="1">
      <c r="A8" s="24"/>
      <c r="B8" s="176"/>
      <c r="C8" s="29"/>
      <c r="D8" s="61" t="s">
        <v>447</v>
      </c>
      <c r="E8" s="62">
        <v>4</v>
      </c>
      <c r="F8" s="63">
        <v>1</v>
      </c>
      <c r="G8" s="64">
        <v>2007</v>
      </c>
      <c r="H8" s="60">
        <f t="shared" si="1"/>
        <v>0</v>
      </c>
      <c r="I8" s="64">
        <v>4</v>
      </c>
      <c r="J8" s="60">
        <f t="shared" si="0"/>
        <v>0</v>
      </c>
      <c r="K8" s="270"/>
    </row>
    <row r="9" spans="1:11" ht="23.25" thickBot="1">
      <c r="A9" s="24"/>
      <c r="B9" s="176"/>
      <c r="C9" s="29"/>
      <c r="D9" s="61" t="s">
        <v>468</v>
      </c>
      <c r="E9" s="62">
        <v>21</v>
      </c>
      <c r="F9" s="63">
        <v>1</v>
      </c>
      <c r="G9" s="64">
        <v>2014</v>
      </c>
      <c r="H9" s="60">
        <f t="shared" si="1"/>
        <v>21</v>
      </c>
      <c r="I9" s="64">
        <v>21</v>
      </c>
      <c r="J9" s="60">
        <f t="shared" si="0"/>
        <v>21</v>
      </c>
      <c r="K9" s="270"/>
    </row>
    <row r="10" spans="1:11" ht="34.5" thickBot="1">
      <c r="A10" s="24"/>
      <c r="B10" s="176"/>
      <c r="C10" s="29"/>
      <c r="D10" s="61" t="s">
        <v>237</v>
      </c>
      <c r="E10" s="62">
        <v>1</v>
      </c>
      <c r="F10" s="63">
        <v>1</v>
      </c>
      <c r="G10" s="64">
        <v>2003</v>
      </c>
      <c r="H10" s="60">
        <f t="shared" si="1"/>
        <v>0</v>
      </c>
      <c r="I10" s="64">
        <v>0</v>
      </c>
      <c r="J10" s="60">
        <f t="shared" si="0"/>
        <v>0</v>
      </c>
      <c r="K10" s="270"/>
    </row>
    <row r="11" spans="1:11" ht="23.25" thickBot="1">
      <c r="A11" s="24"/>
      <c r="B11" s="176"/>
      <c r="C11" s="29"/>
      <c r="D11" s="236" t="s">
        <v>47</v>
      </c>
      <c r="E11" s="237">
        <v>2</v>
      </c>
      <c r="F11" s="238">
        <v>1</v>
      </c>
      <c r="G11" s="239">
        <v>2004</v>
      </c>
      <c r="H11" s="60">
        <f t="shared" si="1"/>
        <v>0</v>
      </c>
      <c r="I11" s="239">
        <v>2</v>
      </c>
      <c r="J11" s="60">
        <f t="shared" si="0"/>
        <v>0</v>
      </c>
      <c r="K11" s="270"/>
    </row>
    <row r="12" spans="1:11" ht="23.25" thickBot="1">
      <c r="A12" s="24"/>
      <c r="B12" s="176"/>
      <c r="C12" s="29"/>
      <c r="D12" s="61" t="s">
        <v>166</v>
      </c>
      <c r="E12" s="62">
        <v>15</v>
      </c>
      <c r="F12" s="63">
        <v>1</v>
      </c>
      <c r="G12" s="64">
        <v>2014</v>
      </c>
      <c r="H12" s="60">
        <f t="shared" si="1"/>
        <v>15</v>
      </c>
      <c r="I12" s="64">
        <v>15</v>
      </c>
      <c r="J12" s="60">
        <f t="shared" si="0"/>
        <v>15</v>
      </c>
      <c r="K12" s="270"/>
    </row>
    <row r="13" spans="1:11" ht="23.25" thickBot="1">
      <c r="A13" s="24"/>
      <c r="B13" s="177"/>
      <c r="C13" s="29"/>
      <c r="D13" s="61" t="s">
        <v>45</v>
      </c>
      <c r="E13" s="62">
        <v>1</v>
      </c>
      <c r="F13" s="63">
        <v>1</v>
      </c>
      <c r="G13" s="64">
        <v>2002</v>
      </c>
      <c r="H13" s="60">
        <f t="shared" si="1"/>
        <v>0</v>
      </c>
      <c r="I13" s="64">
        <v>1</v>
      </c>
      <c r="J13" s="60">
        <f t="shared" si="0"/>
        <v>0</v>
      </c>
      <c r="K13" s="270"/>
    </row>
    <row r="14" spans="1:11" ht="11.25" customHeight="1" thickBot="1">
      <c r="A14" s="24"/>
      <c r="B14" s="177"/>
      <c r="C14" s="29"/>
      <c r="D14" s="61" t="s">
        <v>443</v>
      </c>
      <c r="E14" s="62">
        <v>20</v>
      </c>
      <c r="F14" s="63">
        <v>1</v>
      </c>
      <c r="G14" s="64">
        <v>2008</v>
      </c>
      <c r="H14" s="60">
        <f t="shared" si="1"/>
        <v>0</v>
      </c>
      <c r="I14" s="64">
        <v>20</v>
      </c>
      <c r="J14" s="60">
        <f t="shared" si="0"/>
        <v>0</v>
      </c>
      <c r="K14" s="270"/>
    </row>
    <row r="15" spans="1:11" ht="11.25" customHeight="1" thickBot="1">
      <c r="A15" s="24"/>
      <c r="B15" s="177"/>
      <c r="C15" s="29"/>
      <c r="D15" s="61" t="s">
        <v>460</v>
      </c>
      <c r="E15" s="62">
        <v>5</v>
      </c>
      <c r="F15" s="63">
        <v>1</v>
      </c>
      <c r="G15" s="64">
        <v>2014</v>
      </c>
      <c r="H15" s="60">
        <f t="shared" si="1"/>
        <v>5</v>
      </c>
      <c r="I15" s="64">
        <v>5</v>
      </c>
      <c r="J15" s="60">
        <f t="shared" si="0"/>
        <v>5</v>
      </c>
      <c r="K15" s="270"/>
    </row>
    <row r="16" spans="1:11" ht="23.25" thickBot="1">
      <c r="A16" s="24"/>
      <c r="B16" s="177"/>
      <c r="C16" s="29"/>
      <c r="D16" s="61" t="s">
        <v>444</v>
      </c>
      <c r="E16" s="62">
        <v>5</v>
      </c>
      <c r="F16" s="63">
        <v>1</v>
      </c>
      <c r="G16" s="64">
        <v>2001</v>
      </c>
      <c r="H16" s="60">
        <f t="shared" si="1"/>
        <v>0</v>
      </c>
      <c r="I16" s="64">
        <v>5</v>
      </c>
      <c r="J16" s="60">
        <f t="shared" si="0"/>
        <v>0</v>
      </c>
      <c r="K16" s="270"/>
    </row>
    <row r="17" spans="1:11" ht="23.25" thickBot="1">
      <c r="A17" s="24"/>
      <c r="B17" s="177"/>
      <c r="C17" s="29"/>
      <c r="D17" s="61" t="s">
        <v>442</v>
      </c>
      <c r="E17" s="62">
        <v>4</v>
      </c>
      <c r="F17" s="63">
        <v>1</v>
      </c>
      <c r="G17" s="64">
        <v>2001</v>
      </c>
      <c r="H17" s="60">
        <f t="shared" si="1"/>
        <v>0</v>
      </c>
      <c r="I17" s="64">
        <v>4</v>
      </c>
      <c r="J17" s="60">
        <f t="shared" si="0"/>
        <v>0</v>
      </c>
      <c r="K17" s="270"/>
    </row>
    <row r="18" spans="1:11" ht="23.25" thickBot="1">
      <c r="A18" s="24"/>
      <c r="B18" s="177"/>
      <c r="C18" s="29"/>
      <c r="D18" s="61" t="s">
        <v>165</v>
      </c>
      <c r="E18" s="62">
        <v>20</v>
      </c>
      <c r="F18" s="63">
        <v>1</v>
      </c>
      <c r="G18" s="64">
        <v>2014</v>
      </c>
      <c r="H18" s="60">
        <f t="shared" si="1"/>
        <v>20</v>
      </c>
      <c r="I18" s="64">
        <v>20</v>
      </c>
      <c r="J18" s="60">
        <f t="shared" si="0"/>
        <v>20</v>
      </c>
      <c r="K18" s="270"/>
    </row>
    <row r="19" spans="1:11" ht="23.25" thickBot="1">
      <c r="A19" s="24"/>
      <c r="B19" s="177"/>
      <c r="C19" s="29"/>
      <c r="D19" s="61" t="s">
        <v>445</v>
      </c>
      <c r="E19" s="62">
        <v>3</v>
      </c>
      <c r="F19" s="63">
        <v>1</v>
      </c>
      <c r="G19" s="64">
        <v>2003</v>
      </c>
      <c r="H19" s="60">
        <f t="shared" si="1"/>
        <v>0</v>
      </c>
      <c r="I19" s="64">
        <v>3</v>
      </c>
      <c r="J19" s="60">
        <f t="shared" si="0"/>
        <v>0</v>
      </c>
      <c r="K19" s="270"/>
    </row>
    <row r="20" spans="1:11" ht="23.25" thickBot="1">
      <c r="A20" s="24"/>
      <c r="B20" s="177"/>
      <c r="C20" s="29"/>
      <c r="D20" s="61" t="s">
        <v>46</v>
      </c>
      <c r="E20" s="62">
        <v>2</v>
      </c>
      <c r="F20" s="63">
        <v>1</v>
      </c>
      <c r="G20" s="64">
        <v>2004</v>
      </c>
      <c r="H20" s="60">
        <f t="shared" si="1"/>
        <v>0</v>
      </c>
      <c r="I20" s="64">
        <v>2</v>
      </c>
      <c r="J20" s="60">
        <f t="shared" si="0"/>
        <v>0</v>
      </c>
      <c r="K20" s="270"/>
    </row>
    <row r="21" spans="1:11" ht="23.25" thickBot="1">
      <c r="A21" s="24"/>
      <c r="B21" s="177"/>
      <c r="C21" s="29"/>
      <c r="D21" s="61" t="s">
        <v>235</v>
      </c>
      <c r="E21" s="62">
        <v>1</v>
      </c>
      <c r="F21" s="63">
        <v>1</v>
      </c>
      <c r="G21" s="64">
        <v>2009</v>
      </c>
      <c r="H21" s="60">
        <f t="shared" si="1"/>
        <v>0</v>
      </c>
      <c r="I21" s="64">
        <v>1</v>
      </c>
      <c r="J21" s="60">
        <f t="shared" si="0"/>
        <v>0</v>
      </c>
      <c r="K21" s="270"/>
    </row>
    <row r="22" spans="1:11" ht="23.25" thickBot="1">
      <c r="A22" s="27"/>
      <c r="B22" s="178"/>
      <c r="C22" s="32"/>
      <c r="D22" s="65" t="s">
        <v>236</v>
      </c>
      <c r="E22" s="66">
        <v>2</v>
      </c>
      <c r="F22" s="67">
        <v>1</v>
      </c>
      <c r="G22" s="68">
        <v>2005</v>
      </c>
      <c r="H22" s="60">
        <f t="shared" si="1"/>
        <v>0</v>
      </c>
      <c r="I22" s="68">
        <v>2</v>
      </c>
      <c r="J22" s="60">
        <f t="shared" si="0"/>
        <v>0</v>
      </c>
      <c r="K22" s="243"/>
    </row>
    <row r="23" spans="1:11" ht="23.25" thickBot="1">
      <c r="A23" s="26">
        <v>2</v>
      </c>
      <c r="B23" s="44" t="s">
        <v>148</v>
      </c>
      <c r="C23" s="28">
        <f>титул!B8</f>
        <v>28</v>
      </c>
      <c r="D23" s="57" t="s">
        <v>155</v>
      </c>
      <c r="E23" s="58">
        <v>20</v>
      </c>
      <c r="F23" s="59">
        <v>1</v>
      </c>
      <c r="G23" s="60">
        <v>2008</v>
      </c>
      <c r="H23" s="60">
        <f t="shared" si="1"/>
        <v>0</v>
      </c>
      <c r="I23" s="60">
        <v>20</v>
      </c>
      <c r="J23" s="60">
        <f t="shared" si="0"/>
        <v>0</v>
      </c>
      <c r="K23" s="269">
        <f>SUM(H23:H37)/C23</f>
        <v>3.107142857142857</v>
      </c>
    </row>
    <row r="24" spans="1:11" ht="12" customHeight="1" thickBot="1">
      <c r="A24" s="24"/>
      <c r="B24" s="176"/>
      <c r="C24" s="30"/>
      <c r="D24" s="61" t="s">
        <v>149</v>
      </c>
      <c r="E24" s="62">
        <v>1</v>
      </c>
      <c r="F24" s="63">
        <v>0</v>
      </c>
      <c r="G24" s="64">
        <v>2003</v>
      </c>
      <c r="H24" s="60">
        <f t="shared" si="1"/>
        <v>0</v>
      </c>
      <c r="I24" s="64">
        <v>1</v>
      </c>
      <c r="J24" s="60">
        <f t="shared" si="0"/>
        <v>0</v>
      </c>
      <c r="K24" s="270"/>
    </row>
    <row r="25" spans="1:11" ht="21" customHeight="1" thickBot="1">
      <c r="A25" s="24"/>
      <c r="B25" s="176"/>
      <c r="C25" s="30"/>
      <c r="D25" s="61" t="s">
        <v>150</v>
      </c>
      <c r="E25" s="62">
        <v>2</v>
      </c>
      <c r="F25" s="63">
        <v>1</v>
      </c>
      <c r="G25" s="64">
        <v>2011</v>
      </c>
      <c r="H25" s="60">
        <f t="shared" si="1"/>
        <v>2</v>
      </c>
      <c r="I25" s="64">
        <v>2</v>
      </c>
      <c r="J25" s="60">
        <f t="shared" si="0"/>
        <v>2</v>
      </c>
      <c r="K25" s="270"/>
    </row>
    <row r="26" spans="1:11" ht="23.25" thickBot="1">
      <c r="A26" s="24"/>
      <c r="B26" s="176"/>
      <c r="C26" s="30"/>
      <c r="D26" s="61" t="s">
        <v>342</v>
      </c>
      <c r="E26" s="62">
        <v>9</v>
      </c>
      <c r="F26" s="63">
        <v>1</v>
      </c>
      <c r="G26" s="64">
        <v>2013</v>
      </c>
      <c r="H26" s="60">
        <f t="shared" si="1"/>
        <v>9</v>
      </c>
      <c r="I26" s="64">
        <v>9</v>
      </c>
      <c r="J26" s="60">
        <f t="shared" si="0"/>
        <v>9</v>
      </c>
      <c r="K26" s="270"/>
    </row>
    <row r="27" spans="1:11" ht="23.25" thickBot="1">
      <c r="A27" s="24"/>
      <c r="B27" s="176"/>
      <c r="C27" s="30"/>
      <c r="D27" s="61" t="s">
        <v>463</v>
      </c>
      <c r="E27" s="62">
        <v>17</v>
      </c>
      <c r="F27" s="63">
        <v>1</v>
      </c>
      <c r="G27" s="64">
        <v>2014</v>
      </c>
      <c r="H27" s="60">
        <f t="shared" si="1"/>
        <v>17</v>
      </c>
      <c r="I27" s="64">
        <v>17</v>
      </c>
      <c r="J27" s="60">
        <f t="shared" si="0"/>
        <v>17</v>
      </c>
      <c r="K27" s="270"/>
    </row>
    <row r="28" spans="1:11" ht="23.25" thickBot="1">
      <c r="A28" s="24"/>
      <c r="B28" s="176"/>
      <c r="C28" s="30"/>
      <c r="D28" s="61" t="s">
        <v>154</v>
      </c>
      <c r="E28" s="62">
        <v>1</v>
      </c>
      <c r="F28" s="63">
        <v>1</v>
      </c>
      <c r="G28" s="64">
        <v>2003</v>
      </c>
      <c r="H28" s="60">
        <f t="shared" si="1"/>
        <v>0</v>
      </c>
      <c r="I28" s="64">
        <v>1</v>
      </c>
      <c r="J28" s="60">
        <f t="shared" si="0"/>
        <v>0</v>
      </c>
      <c r="K28" s="270"/>
    </row>
    <row r="29" spans="1:11" ht="34.5" thickBot="1">
      <c r="A29" s="24"/>
      <c r="B29" s="176"/>
      <c r="C29" s="30"/>
      <c r="D29" s="61" t="s">
        <v>157</v>
      </c>
      <c r="E29" s="62">
        <v>10</v>
      </c>
      <c r="F29" s="63">
        <v>1</v>
      </c>
      <c r="G29" s="64">
        <v>1982</v>
      </c>
      <c r="H29" s="60">
        <f t="shared" si="1"/>
        <v>0</v>
      </c>
      <c r="I29" s="64">
        <v>10</v>
      </c>
      <c r="J29" s="60">
        <f t="shared" si="0"/>
        <v>0</v>
      </c>
      <c r="K29" s="270"/>
    </row>
    <row r="30" spans="1:11" ht="34.5" thickBot="1">
      <c r="A30" s="24"/>
      <c r="B30" s="176"/>
      <c r="C30" s="30"/>
      <c r="D30" s="61" t="s">
        <v>453</v>
      </c>
      <c r="E30" s="62">
        <v>10</v>
      </c>
      <c r="F30" s="63">
        <v>1</v>
      </c>
      <c r="G30" s="64">
        <v>1973</v>
      </c>
      <c r="H30" s="60">
        <f t="shared" si="1"/>
        <v>0</v>
      </c>
      <c r="I30" s="64">
        <v>10</v>
      </c>
      <c r="J30" s="60">
        <f t="shared" si="0"/>
        <v>0</v>
      </c>
      <c r="K30" s="270"/>
    </row>
    <row r="31" spans="1:11" ht="23.25" thickBot="1">
      <c r="A31" s="24"/>
      <c r="B31" s="176"/>
      <c r="C31" s="30"/>
      <c r="D31" s="61" t="s">
        <v>152</v>
      </c>
      <c r="E31" s="62">
        <v>9</v>
      </c>
      <c r="F31" s="63">
        <v>0</v>
      </c>
      <c r="G31" s="64">
        <v>2012</v>
      </c>
      <c r="H31" s="60">
        <f t="shared" si="1"/>
        <v>9</v>
      </c>
      <c r="I31" s="64">
        <v>9</v>
      </c>
      <c r="J31" s="60">
        <f t="shared" si="0"/>
        <v>9</v>
      </c>
      <c r="K31" s="270"/>
    </row>
    <row r="32" spans="1:11" ht="26.25" customHeight="1" thickBot="1">
      <c r="A32" s="24"/>
      <c r="B32" s="176"/>
      <c r="C32" s="30"/>
      <c r="D32" s="61" t="s">
        <v>151</v>
      </c>
      <c r="E32" s="62">
        <v>1</v>
      </c>
      <c r="F32" s="63">
        <v>1</v>
      </c>
      <c r="G32" s="64">
        <v>2002</v>
      </c>
      <c r="H32" s="60">
        <f t="shared" si="1"/>
        <v>0</v>
      </c>
      <c r="I32" s="64">
        <v>1</v>
      </c>
      <c r="J32" s="60">
        <f t="shared" si="0"/>
        <v>0</v>
      </c>
      <c r="K32" s="270"/>
    </row>
    <row r="33" spans="1:11" ht="23.25" thickBot="1">
      <c r="A33" s="24"/>
      <c r="B33" s="176"/>
      <c r="C33" s="30"/>
      <c r="D33" s="61" t="s">
        <v>92</v>
      </c>
      <c r="E33" s="62">
        <v>50</v>
      </c>
      <c r="F33" s="63">
        <v>1</v>
      </c>
      <c r="G33" s="64">
        <v>2014</v>
      </c>
      <c r="H33" s="60">
        <f t="shared" si="1"/>
        <v>50</v>
      </c>
      <c r="I33" s="64">
        <v>50</v>
      </c>
      <c r="J33" s="60">
        <f t="shared" si="0"/>
        <v>50</v>
      </c>
      <c r="K33" s="270"/>
    </row>
    <row r="34" spans="1:11" ht="23.25" thickBot="1">
      <c r="A34" s="24"/>
      <c r="B34" s="176"/>
      <c r="C34" s="30"/>
      <c r="D34" s="61" t="s">
        <v>239</v>
      </c>
      <c r="E34" s="72">
        <v>2</v>
      </c>
      <c r="F34" s="63">
        <v>1</v>
      </c>
      <c r="G34" s="182">
        <v>2008</v>
      </c>
      <c r="H34" s="60">
        <f t="shared" si="1"/>
        <v>0</v>
      </c>
      <c r="I34" s="64">
        <v>0</v>
      </c>
      <c r="J34" s="60">
        <f t="shared" si="0"/>
        <v>0</v>
      </c>
      <c r="K34" s="270"/>
    </row>
    <row r="35" spans="1:11" ht="23.25" customHeight="1" thickBot="1">
      <c r="A35" s="24"/>
      <c r="B35" s="176"/>
      <c r="C35" s="30"/>
      <c r="D35" s="61" t="s">
        <v>153</v>
      </c>
      <c r="E35" s="62">
        <v>2</v>
      </c>
      <c r="F35" s="63">
        <v>1</v>
      </c>
      <c r="G35" s="64">
        <v>2009</v>
      </c>
      <c r="H35" s="60">
        <f t="shared" si="1"/>
        <v>0</v>
      </c>
      <c r="I35" s="64">
        <v>0</v>
      </c>
      <c r="J35" s="60">
        <f aca="true" t="shared" si="2" ref="J35:J69">IF(G35&gt;2010,I35,0)</f>
        <v>0</v>
      </c>
      <c r="K35" s="270"/>
    </row>
    <row r="36" spans="1:11" ht="22.5" customHeight="1" thickBot="1">
      <c r="A36" s="24"/>
      <c r="B36" s="176"/>
      <c r="C36" s="30"/>
      <c r="D36" s="61" t="s">
        <v>238</v>
      </c>
      <c r="E36" s="62">
        <v>1</v>
      </c>
      <c r="F36" s="63">
        <v>1</v>
      </c>
      <c r="G36" s="64">
        <v>2008</v>
      </c>
      <c r="H36" s="60">
        <f t="shared" si="1"/>
        <v>0</v>
      </c>
      <c r="I36" s="64">
        <v>1</v>
      </c>
      <c r="J36" s="60">
        <f t="shared" si="2"/>
        <v>0</v>
      </c>
      <c r="K36" s="270"/>
    </row>
    <row r="37" spans="1:11" ht="12.75" customHeight="1" thickBot="1">
      <c r="A37" s="27"/>
      <c r="B37" s="179"/>
      <c r="C37" s="31"/>
      <c r="D37" s="65" t="s">
        <v>156</v>
      </c>
      <c r="E37" s="66">
        <v>10</v>
      </c>
      <c r="F37" s="67">
        <v>1</v>
      </c>
      <c r="G37" s="68">
        <v>1990</v>
      </c>
      <c r="H37" s="60">
        <f t="shared" si="1"/>
        <v>0</v>
      </c>
      <c r="I37" s="68">
        <v>10</v>
      </c>
      <c r="J37" s="60">
        <f t="shared" si="2"/>
        <v>0</v>
      </c>
      <c r="K37" s="243"/>
    </row>
    <row r="38" spans="1:11" ht="23.25" thickBot="1">
      <c r="A38" s="24">
        <v>3</v>
      </c>
      <c r="B38" s="246" t="s">
        <v>181</v>
      </c>
      <c r="C38" s="28">
        <f>титул!B8</f>
        <v>28</v>
      </c>
      <c r="D38" s="57" t="s">
        <v>487</v>
      </c>
      <c r="E38" s="58">
        <v>6</v>
      </c>
      <c r="F38" s="59">
        <v>0</v>
      </c>
      <c r="G38" s="60">
        <v>2011</v>
      </c>
      <c r="H38" s="60">
        <f aca="true" t="shared" si="3" ref="H38:H47">IF(G38&gt;2010,E38,0)</f>
        <v>6</v>
      </c>
      <c r="I38" s="60">
        <v>6</v>
      </c>
      <c r="J38" s="60">
        <f aca="true" t="shared" si="4" ref="J38:J47">IF(G38&gt;2010,I38,0)</f>
        <v>6</v>
      </c>
      <c r="K38" s="229"/>
    </row>
    <row r="39" spans="1:11" ht="23.25" thickBot="1">
      <c r="A39" s="24"/>
      <c r="B39" s="247"/>
      <c r="C39" s="30"/>
      <c r="D39" s="183" t="s">
        <v>80</v>
      </c>
      <c r="E39" s="85">
        <v>10</v>
      </c>
      <c r="F39" s="226">
        <v>1</v>
      </c>
      <c r="G39" s="227">
        <v>2014</v>
      </c>
      <c r="H39" s="60">
        <f t="shared" si="3"/>
        <v>10</v>
      </c>
      <c r="I39" s="227">
        <v>10</v>
      </c>
      <c r="J39" s="60">
        <f t="shared" si="4"/>
        <v>10</v>
      </c>
      <c r="K39" s="229"/>
    </row>
    <row r="40" spans="1:11" ht="23.25" thickBot="1">
      <c r="A40" s="24"/>
      <c r="B40" s="247"/>
      <c r="C40" s="30"/>
      <c r="D40" s="61" t="s">
        <v>343</v>
      </c>
      <c r="E40" s="62">
        <v>6</v>
      </c>
      <c r="F40" s="63">
        <v>1</v>
      </c>
      <c r="G40" s="64">
        <v>2014</v>
      </c>
      <c r="H40" s="60">
        <f t="shared" si="3"/>
        <v>6</v>
      </c>
      <c r="I40" s="64">
        <v>6</v>
      </c>
      <c r="J40" s="60">
        <f t="shared" si="4"/>
        <v>6</v>
      </c>
      <c r="K40" s="229"/>
    </row>
    <row r="41" spans="1:11" ht="23.25" thickBot="1">
      <c r="A41" s="24"/>
      <c r="B41" s="176"/>
      <c r="C41" s="30"/>
      <c r="D41" s="61" t="s">
        <v>486</v>
      </c>
      <c r="E41" s="62">
        <v>20</v>
      </c>
      <c r="F41" s="63">
        <v>1</v>
      </c>
      <c r="G41" s="64">
        <v>1981</v>
      </c>
      <c r="H41" s="60">
        <f t="shared" si="3"/>
        <v>0</v>
      </c>
      <c r="I41" s="64">
        <v>20</v>
      </c>
      <c r="J41" s="60">
        <f t="shared" si="4"/>
        <v>0</v>
      </c>
      <c r="K41" s="229"/>
    </row>
    <row r="42" spans="1:11" ht="23.25" thickBot="1">
      <c r="A42" s="24"/>
      <c r="B42" s="176"/>
      <c r="C42" s="30"/>
      <c r="D42" s="61" t="s">
        <v>484</v>
      </c>
      <c r="E42" s="62">
        <v>20</v>
      </c>
      <c r="F42" s="63">
        <v>1</v>
      </c>
      <c r="G42" s="64">
        <v>1980</v>
      </c>
      <c r="H42" s="60">
        <f t="shared" si="3"/>
        <v>0</v>
      </c>
      <c r="I42" s="64">
        <v>20</v>
      </c>
      <c r="J42" s="60">
        <f t="shared" si="4"/>
        <v>0</v>
      </c>
      <c r="K42" s="229"/>
    </row>
    <row r="43" spans="1:11" ht="23.25" thickBot="1">
      <c r="A43" s="24"/>
      <c r="B43" s="176"/>
      <c r="C43" s="30"/>
      <c r="D43" s="61" t="s">
        <v>490</v>
      </c>
      <c r="E43" s="62">
        <v>1</v>
      </c>
      <c r="F43" s="63">
        <v>1</v>
      </c>
      <c r="G43" s="64">
        <v>1969</v>
      </c>
      <c r="H43" s="60">
        <f t="shared" si="3"/>
        <v>0</v>
      </c>
      <c r="I43" s="64">
        <v>0</v>
      </c>
      <c r="J43" s="60">
        <f t="shared" si="4"/>
        <v>0</v>
      </c>
      <c r="K43" s="229"/>
    </row>
    <row r="44" spans="1:11" ht="15.75" thickBot="1">
      <c r="A44" s="24"/>
      <c r="B44" s="176"/>
      <c r="C44" s="30"/>
      <c r="D44" s="61" t="s">
        <v>79</v>
      </c>
      <c r="E44" s="62">
        <v>20</v>
      </c>
      <c r="F44" s="63">
        <v>1</v>
      </c>
      <c r="G44" s="64">
        <v>1984</v>
      </c>
      <c r="H44" s="60">
        <f t="shared" si="3"/>
        <v>0</v>
      </c>
      <c r="I44" s="64">
        <v>20</v>
      </c>
      <c r="J44" s="60">
        <f t="shared" si="4"/>
        <v>0</v>
      </c>
      <c r="K44" s="229"/>
    </row>
    <row r="45" spans="1:11" ht="23.25" thickBot="1">
      <c r="A45" s="24"/>
      <c r="B45" s="176"/>
      <c r="C45" s="30"/>
      <c r="D45" s="61" t="s">
        <v>488</v>
      </c>
      <c r="E45" s="62">
        <v>1</v>
      </c>
      <c r="F45" s="63">
        <v>1</v>
      </c>
      <c r="G45" s="64">
        <v>2004</v>
      </c>
      <c r="H45" s="60">
        <f t="shared" si="3"/>
        <v>0</v>
      </c>
      <c r="I45" s="64">
        <v>1</v>
      </c>
      <c r="J45" s="60">
        <f t="shared" si="4"/>
        <v>0</v>
      </c>
      <c r="K45" s="229"/>
    </row>
    <row r="46" spans="1:11" ht="23.25" thickBot="1">
      <c r="A46" s="24"/>
      <c r="B46" s="176"/>
      <c r="C46" s="30"/>
      <c r="D46" s="61" t="s">
        <v>489</v>
      </c>
      <c r="E46" s="62">
        <v>1</v>
      </c>
      <c r="F46" s="63">
        <v>1</v>
      </c>
      <c r="G46" s="64">
        <v>2010</v>
      </c>
      <c r="H46" s="60">
        <f t="shared" si="3"/>
        <v>0</v>
      </c>
      <c r="I46" s="64">
        <v>0</v>
      </c>
      <c r="J46" s="60">
        <f t="shared" si="4"/>
        <v>0</v>
      </c>
      <c r="K46" s="229"/>
    </row>
    <row r="47" spans="1:11" ht="23.25" thickBot="1">
      <c r="A47" s="27"/>
      <c r="B47" s="179"/>
      <c r="C47" s="31"/>
      <c r="D47" s="65" t="s">
        <v>485</v>
      </c>
      <c r="E47" s="66">
        <v>11</v>
      </c>
      <c r="F47" s="67">
        <v>1</v>
      </c>
      <c r="G47" s="68">
        <v>1974</v>
      </c>
      <c r="H47" s="60">
        <f t="shared" si="3"/>
        <v>0</v>
      </c>
      <c r="I47" s="68">
        <v>11</v>
      </c>
      <c r="J47" s="60">
        <f t="shared" si="4"/>
        <v>0</v>
      </c>
      <c r="K47" s="229"/>
    </row>
    <row r="48" spans="1:11" ht="12" customHeight="1" thickBot="1">
      <c r="A48" s="273">
        <v>4</v>
      </c>
      <c r="B48" s="246" t="s">
        <v>454</v>
      </c>
      <c r="C48" s="28">
        <f>титул!B8</f>
        <v>28</v>
      </c>
      <c r="D48" s="57" t="s">
        <v>455</v>
      </c>
      <c r="E48" s="58">
        <v>1</v>
      </c>
      <c r="F48" s="59">
        <v>1</v>
      </c>
      <c r="G48" s="60">
        <v>2005</v>
      </c>
      <c r="H48" s="60">
        <f t="shared" si="1"/>
        <v>0</v>
      </c>
      <c r="I48" s="60">
        <v>0</v>
      </c>
      <c r="J48" s="60">
        <f t="shared" si="2"/>
        <v>0</v>
      </c>
      <c r="K48" s="269">
        <f>SUM(H48:H64)/C48</f>
        <v>1.0714285714285714</v>
      </c>
    </row>
    <row r="49" spans="1:11" ht="23.25" thickBot="1">
      <c r="A49" s="242"/>
      <c r="B49" s="247"/>
      <c r="C49" s="30"/>
      <c r="D49" s="61" t="s">
        <v>264</v>
      </c>
      <c r="E49" s="62">
        <v>3</v>
      </c>
      <c r="F49" s="63">
        <v>1</v>
      </c>
      <c r="G49" s="64">
        <v>1987</v>
      </c>
      <c r="H49" s="60">
        <f t="shared" si="1"/>
        <v>0</v>
      </c>
      <c r="I49" s="64">
        <v>0</v>
      </c>
      <c r="J49" s="60">
        <f t="shared" si="2"/>
        <v>0</v>
      </c>
      <c r="K49" s="270"/>
    </row>
    <row r="50" spans="1:11" ht="23.25" thickBot="1">
      <c r="A50" s="24"/>
      <c r="B50" s="176"/>
      <c r="C50" s="30"/>
      <c r="D50" s="61" t="s">
        <v>456</v>
      </c>
      <c r="E50" s="62">
        <v>16</v>
      </c>
      <c r="F50" s="63">
        <v>1</v>
      </c>
      <c r="G50" s="64">
        <v>2009</v>
      </c>
      <c r="H50" s="60">
        <f t="shared" si="1"/>
        <v>0</v>
      </c>
      <c r="I50" s="64">
        <v>16</v>
      </c>
      <c r="J50" s="60">
        <f t="shared" si="2"/>
        <v>0</v>
      </c>
      <c r="K50" s="270"/>
    </row>
    <row r="51" spans="1:11" ht="23.25" thickBot="1">
      <c r="A51" s="24"/>
      <c r="B51" s="176"/>
      <c r="C51" s="30"/>
      <c r="D51" s="61" t="s">
        <v>458</v>
      </c>
      <c r="E51" s="62">
        <v>16</v>
      </c>
      <c r="F51" s="63">
        <v>1</v>
      </c>
      <c r="G51" s="64">
        <v>1989</v>
      </c>
      <c r="H51" s="60">
        <f t="shared" si="1"/>
        <v>0</v>
      </c>
      <c r="I51" s="64">
        <v>16</v>
      </c>
      <c r="J51" s="60">
        <f t="shared" si="2"/>
        <v>0</v>
      </c>
      <c r="K51" s="270"/>
    </row>
    <row r="52" spans="1:11" ht="22.5" customHeight="1" thickBot="1">
      <c r="A52" s="24"/>
      <c r="B52" s="176"/>
      <c r="C52" s="30"/>
      <c r="D52" s="61" t="s">
        <v>168</v>
      </c>
      <c r="E52" s="62">
        <v>1</v>
      </c>
      <c r="F52" s="63">
        <v>1</v>
      </c>
      <c r="G52" s="64">
        <v>2004</v>
      </c>
      <c r="H52" s="60">
        <f t="shared" si="1"/>
        <v>0</v>
      </c>
      <c r="I52" s="64">
        <v>1</v>
      </c>
      <c r="J52" s="60">
        <f t="shared" si="2"/>
        <v>0</v>
      </c>
      <c r="K52" s="270"/>
    </row>
    <row r="53" spans="1:11" ht="23.25" thickBot="1">
      <c r="A53" s="24"/>
      <c r="B53" s="176"/>
      <c r="C53" s="30"/>
      <c r="D53" s="61" t="s">
        <v>170</v>
      </c>
      <c r="E53" s="62">
        <v>12</v>
      </c>
      <c r="F53" s="63">
        <v>0</v>
      </c>
      <c r="G53" s="64">
        <v>1990</v>
      </c>
      <c r="H53" s="60">
        <f t="shared" si="1"/>
        <v>0</v>
      </c>
      <c r="I53" s="64">
        <v>12</v>
      </c>
      <c r="J53" s="60">
        <f t="shared" si="2"/>
        <v>0</v>
      </c>
      <c r="K53" s="270"/>
    </row>
    <row r="54" spans="1:11" ht="23.25" thickBot="1">
      <c r="A54" s="24"/>
      <c r="B54" s="176"/>
      <c r="C54" s="30"/>
      <c r="D54" s="61" t="s">
        <v>266</v>
      </c>
      <c r="E54" s="62">
        <v>10</v>
      </c>
      <c r="F54" s="63">
        <v>1</v>
      </c>
      <c r="G54" s="64">
        <v>1989</v>
      </c>
      <c r="H54" s="60">
        <f t="shared" si="1"/>
        <v>0</v>
      </c>
      <c r="I54" s="64">
        <v>0</v>
      </c>
      <c r="J54" s="60">
        <f t="shared" si="2"/>
        <v>0</v>
      </c>
      <c r="K54" s="270"/>
    </row>
    <row r="55" spans="1:11" ht="15" customHeight="1" thickBot="1">
      <c r="A55" s="24"/>
      <c r="B55" s="176"/>
      <c r="C55" s="30"/>
      <c r="D55" s="61" t="s">
        <v>265</v>
      </c>
      <c r="E55" s="62">
        <v>2</v>
      </c>
      <c r="F55" s="63">
        <v>1</v>
      </c>
      <c r="G55" s="64">
        <v>1983</v>
      </c>
      <c r="H55" s="60">
        <f t="shared" si="1"/>
        <v>0</v>
      </c>
      <c r="I55" s="64">
        <v>0</v>
      </c>
      <c r="J55" s="60">
        <f t="shared" si="2"/>
        <v>0</v>
      </c>
      <c r="K55" s="270"/>
    </row>
    <row r="56" spans="1:11" ht="21" customHeight="1" thickBot="1">
      <c r="A56" s="24"/>
      <c r="B56" s="176"/>
      <c r="C56" s="30"/>
      <c r="D56" s="61" t="s">
        <v>495</v>
      </c>
      <c r="E56" s="62">
        <v>20</v>
      </c>
      <c r="F56" s="63">
        <v>1</v>
      </c>
      <c r="G56" s="64">
        <v>2014</v>
      </c>
      <c r="H56" s="60">
        <f t="shared" si="1"/>
        <v>20</v>
      </c>
      <c r="I56" s="64">
        <v>20</v>
      </c>
      <c r="J56" s="60">
        <f t="shared" si="2"/>
        <v>20</v>
      </c>
      <c r="K56" s="270"/>
    </row>
    <row r="57" spans="1:11" ht="23.25" thickBot="1">
      <c r="A57" s="24"/>
      <c r="B57" s="176"/>
      <c r="C57" s="30"/>
      <c r="D57" s="61" t="s">
        <v>263</v>
      </c>
      <c r="E57" s="62">
        <v>1</v>
      </c>
      <c r="F57" s="63">
        <v>1</v>
      </c>
      <c r="G57" s="64">
        <v>2005</v>
      </c>
      <c r="H57" s="60">
        <f t="shared" si="1"/>
        <v>0</v>
      </c>
      <c r="I57" s="64">
        <v>1</v>
      </c>
      <c r="J57" s="60">
        <f t="shared" si="2"/>
        <v>0</v>
      </c>
      <c r="K57" s="270"/>
    </row>
    <row r="58" spans="1:11" ht="23.25" thickBot="1">
      <c r="A58" s="24"/>
      <c r="B58" s="176"/>
      <c r="C58" s="30"/>
      <c r="D58" s="61" t="s">
        <v>240</v>
      </c>
      <c r="E58" s="62">
        <v>1</v>
      </c>
      <c r="F58" s="63">
        <v>1</v>
      </c>
      <c r="G58" s="64">
        <v>2008</v>
      </c>
      <c r="H58" s="60">
        <f t="shared" si="1"/>
        <v>0</v>
      </c>
      <c r="I58" s="64">
        <v>0</v>
      </c>
      <c r="J58" s="60">
        <f t="shared" si="2"/>
        <v>0</v>
      </c>
      <c r="K58" s="270"/>
    </row>
    <row r="59" spans="1:11" ht="23.25" thickBot="1">
      <c r="A59" s="24"/>
      <c r="B59" s="176"/>
      <c r="C59" s="30"/>
      <c r="D59" s="61" t="s">
        <v>457</v>
      </c>
      <c r="E59" s="62">
        <v>31</v>
      </c>
      <c r="F59" s="63">
        <v>0</v>
      </c>
      <c r="G59" s="64">
        <v>2009</v>
      </c>
      <c r="H59" s="60">
        <f t="shared" si="1"/>
        <v>0</v>
      </c>
      <c r="I59" s="64">
        <v>31</v>
      </c>
      <c r="J59" s="60">
        <f t="shared" si="2"/>
        <v>0</v>
      </c>
      <c r="K59" s="270"/>
    </row>
    <row r="60" spans="1:11" ht="25.5" customHeight="1" thickBot="1">
      <c r="A60" s="24"/>
      <c r="B60" s="176"/>
      <c r="C60" s="30"/>
      <c r="D60" s="291" t="s">
        <v>250</v>
      </c>
      <c r="E60" s="286">
        <v>5</v>
      </c>
      <c r="F60" s="287">
        <v>1</v>
      </c>
      <c r="G60" s="288">
        <v>2015</v>
      </c>
      <c r="H60" s="289">
        <f t="shared" si="1"/>
        <v>5</v>
      </c>
      <c r="I60" s="288">
        <v>5</v>
      </c>
      <c r="J60" s="289">
        <f t="shared" si="2"/>
        <v>5</v>
      </c>
      <c r="K60" s="270"/>
    </row>
    <row r="61" spans="1:11" ht="15.75" thickBot="1">
      <c r="A61" s="24"/>
      <c r="B61" s="176"/>
      <c r="C61" s="30"/>
      <c r="D61" s="61" t="s">
        <v>167</v>
      </c>
      <c r="E61" s="62">
        <v>10</v>
      </c>
      <c r="F61" s="63">
        <v>1</v>
      </c>
      <c r="G61" s="64">
        <v>1990</v>
      </c>
      <c r="H61" s="60">
        <f t="shared" si="1"/>
        <v>0</v>
      </c>
      <c r="I61" s="64">
        <v>10</v>
      </c>
      <c r="J61" s="60">
        <f t="shared" si="2"/>
        <v>0</v>
      </c>
      <c r="K61" s="270"/>
    </row>
    <row r="62" spans="1:11" ht="23.25" thickBot="1">
      <c r="A62" s="24"/>
      <c r="B62" s="176"/>
      <c r="C62" s="30"/>
      <c r="D62" s="61" t="s">
        <v>414</v>
      </c>
      <c r="E62" s="62">
        <v>5</v>
      </c>
      <c r="F62" s="63">
        <v>1</v>
      </c>
      <c r="G62" s="64">
        <v>2014</v>
      </c>
      <c r="H62" s="60">
        <f t="shared" si="1"/>
        <v>5</v>
      </c>
      <c r="I62" s="64">
        <v>5</v>
      </c>
      <c r="J62" s="60">
        <f t="shared" si="2"/>
        <v>5</v>
      </c>
      <c r="K62" s="270"/>
    </row>
    <row r="63" spans="1:11" ht="23.25" thickBot="1">
      <c r="A63" s="24"/>
      <c r="B63" s="176"/>
      <c r="C63" s="30"/>
      <c r="D63" s="61" t="s">
        <v>49</v>
      </c>
      <c r="E63" s="62">
        <v>3</v>
      </c>
      <c r="F63" s="63">
        <v>1</v>
      </c>
      <c r="G63" s="64">
        <v>2010</v>
      </c>
      <c r="H63" s="60">
        <f t="shared" si="1"/>
        <v>0</v>
      </c>
      <c r="I63" s="64">
        <v>3</v>
      </c>
      <c r="J63" s="60">
        <f t="shared" si="2"/>
        <v>0</v>
      </c>
      <c r="K63" s="270"/>
    </row>
    <row r="64" spans="1:11" ht="23.25" thickBot="1">
      <c r="A64" s="27"/>
      <c r="B64" s="179"/>
      <c r="C64" s="31"/>
      <c r="D64" s="65" t="s">
        <v>48</v>
      </c>
      <c r="E64" s="66">
        <v>2</v>
      </c>
      <c r="F64" s="67">
        <v>1</v>
      </c>
      <c r="G64" s="68">
        <v>1985</v>
      </c>
      <c r="H64" s="60">
        <f t="shared" si="1"/>
        <v>0</v>
      </c>
      <c r="I64" s="68">
        <v>0</v>
      </c>
      <c r="J64" s="60">
        <f t="shared" si="2"/>
        <v>0</v>
      </c>
      <c r="K64" s="243"/>
    </row>
    <row r="65" spans="1:11" ht="15.75" thickBot="1">
      <c r="A65" s="24">
        <v>5</v>
      </c>
      <c r="B65" s="176" t="s">
        <v>587</v>
      </c>
      <c r="C65" s="30">
        <f>титул!B8</f>
        <v>28</v>
      </c>
      <c r="D65" s="99" t="s">
        <v>179</v>
      </c>
      <c r="E65" s="73">
        <v>2</v>
      </c>
      <c r="F65" s="74">
        <v>1</v>
      </c>
      <c r="G65" s="75">
        <v>2007</v>
      </c>
      <c r="H65" s="60">
        <f t="shared" si="1"/>
        <v>0</v>
      </c>
      <c r="I65" s="75">
        <v>0</v>
      </c>
      <c r="J65" s="60">
        <f t="shared" si="2"/>
        <v>0</v>
      </c>
      <c r="K65" s="229"/>
    </row>
    <row r="66" spans="1:11" ht="23.25" thickBot="1">
      <c r="A66" s="27"/>
      <c r="B66" s="176"/>
      <c r="C66" s="30"/>
      <c r="D66" s="61" t="s">
        <v>26</v>
      </c>
      <c r="E66" s="62">
        <v>3</v>
      </c>
      <c r="F66" s="63">
        <v>1</v>
      </c>
      <c r="G66" s="64">
        <v>2013</v>
      </c>
      <c r="H66" s="60">
        <f t="shared" si="1"/>
        <v>3</v>
      </c>
      <c r="I66" s="64">
        <v>3</v>
      </c>
      <c r="J66" s="61">
        <f t="shared" si="2"/>
        <v>3</v>
      </c>
      <c r="K66" s="229"/>
    </row>
    <row r="67" spans="1:11" ht="23.25" thickBot="1">
      <c r="A67" s="24"/>
      <c r="B67" s="176"/>
      <c r="C67" s="30"/>
      <c r="D67" s="293" t="s">
        <v>433</v>
      </c>
      <c r="E67" s="294">
        <v>5</v>
      </c>
      <c r="F67" s="295">
        <v>1</v>
      </c>
      <c r="G67" s="296">
        <v>2015</v>
      </c>
      <c r="H67" s="289">
        <f t="shared" si="1"/>
        <v>5</v>
      </c>
      <c r="I67" s="296">
        <v>5</v>
      </c>
      <c r="J67" s="289">
        <f t="shared" si="2"/>
        <v>5</v>
      </c>
      <c r="K67" s="229"/>
    </row>
    <row r="68" spans="1:11" ht="23.25" thickBot="1">
      <c r="A68" s="24"/>
      <c r="B68" s="176"/>
      <c r="C68" s="30"/>
      <c r="D68" s="293" t="s">
        <v>434</v>
      </c>
      <c r="E68" s="294">
        <v>5</v>
      </c>
      <c r="F68" s="295">
        <v>1</v>
      </c>
      <c r="G68" s="296">
        <v>2015</v>
      </c>
      <c r="H68" s="289">
        <f t="shared" si="1"/>
        <v>5</v>
      </c>
      <c r="I68" s="296">
        <v>5</v>
      </c>
      <c r="J68" s="289">
        <f t="shared" si="2"/>
        <v>5</v>
      </c>
      <c r="K68" s="229"/>
    </row>
    <row r="69" spans="1:11" ht="15.75" thickBot="1">
      <c r="A69" s="24">
        <v>6</v>
      </c>
      <c r="B69" s="246" t="s">
        <v>184</v>
      </c>
      <c r="C69" s="28">
        <f>титул!B9</f>
        <v>39</v>
      </c>
      <c r="D69" s="57" t="s">
        <v>185</v>
      </c>
      <c r="E69" s="58">
        <v>2</v>
      </c>
      <c r="F69" s="59">
        <v>1</v>
      </c>
      <c r="G69" s="60">
        <v>2003</v>
      </c>
      <c r="H69" s="60">
        <f t="shared" si="1"/>
        <v>0</v>
      </c>
      <c r="I69" s="60">
        <v>2</v>
      </c>
      <c r="J69" s="60">
        <f t="shared" si="2"/>
        <v>0</v>
      </c>
      <c r="K69" s="229"/>
    </row>
    <row r="70" spans="1:11" ht="15.75" thickBot="1">
      <c r="A70" s="24"/>
      <c r="B70" s="247"/>
      <c r="C70" s="30"/>
      <c r="D70" s="61" t="s">
        <v>186</v>
      </c>
      <c r="E70" s="62">
        <v>1</v>
      </c>
      <c r="F70" s="63">
        <v>1</v>
      </c>
      <c r="G70" s="64">
        <v>2005</v>
      </c>
      <c r="H70" s="60">
        <f t="shared" si="1"/>
        <v>0</v>
      </c>
      <c r="I70" s="64">
        <v>1</v>
      </c>
      <c r="J70" s="60">
        <f aca="true" t="shared" si="5" ref="J70:J127">IF(G70&gt;2010,I70,0)</f>
        <v>0</v>
      </c>
      <c r="K70" s="229"/>
    </row>
    <row r="71" spans="1:11" ht="23.25" thickBot="1">
      <c r="A71" s="27"/>
      <c r="B71" s="248"/>
      <c r="C71" s="31"/>
      <c r="D71" s="65" t="s">
        <v>187</v>
      </c>
      <c r="E71" s="66">
        <v>1</v>
      </c>
      <c r="F71" s="67">
        <v>1</v>
      </c>
      <c r="G71" s="68">
        <v>2006</v>
      </c>
      <c r="H71" s="60">
        <f t="shared" si="1"/>
        <v>0</v>
      </c>
      <c r="I71" s="68">
        <v>1</v>
      </c>
      <c r="J71" s="60">
        <f t="shared" si="5"/>
        <v>0</v>
      </c>
      <c r="K71" s="229"/>
    </row>
    <row r="72" spans="1:11" ht="30.75" thickBot="1">
      <c r="A72" s="24">
        <v>7</v>
      </c>
      <c r="B72" s="176" t="s">
        <v>182</v>
      </c>
      <c r="C72" s="30">
        <f>титул!B9</f>
        <v>39</v>
      </c>
      <c r="D72" s="99" t="s">
        <v>351</v>
      </c>
      <c r="E72" s="73">
        <v>1</v>
      </c>
      <c r="F72" s="74">
        <v>1</v>
      </c>
      <c r="G72" s="75">
        <v>2008</v>
      </c>
      <c r="H72" s="60">
        <f aca="true" t="shared" si="6" ref="H72:H134">IF(G72&gt;2010,E72,0)</f>
        <v>0</v>
      </c>
      <c r="I72" s="75">
        <v>0</v>
      </c>
      <c r="J72" s="60">
        <f t="shared" si="5"/>
        <v>0</v>
      </c>
      <c r="K72" s="229"/>
    </row>
    <row r="73" spans="1:11" ht="23.25" thickBot="1">
      <c r="A73" s="27"/>
      <c r="B73" s="179"/>
      <c r="C73" s="31"/>
      <c r="D73" s="99" t="s">
        <v>141</v>
      </c>
      <c r="E73" s="73">
        <v>12</v>
      </c>
      <c r="F73" s="74">
        <v>1</v>
      </c>
      <c r="G73" s="75">
        <v>2014</v>
      </c>
      <c r="H73" s="60">
        <f t="shared" si="6"/>
        <v>12</v>
      </c>
      <c r="I73" s="75">
        <v>12</v>
      </c>
      <c r="J73" s="60">
        <f t="shared" si="5"/>
        <v>12</v>
      </c>
      <c r="K73" s="229"/>
    </row>
    <row r="74" spans="1:11" ht="46.5" customHeight="1" thickBot="1">
      <c r="A74" s="24">
        <v>8</v>
      </c>
      <c r="B74" s="176" t="s">
        <v>189</v>
      </c>
      <c r="C74" s="30">
        <f>титул!B8</f>
        <v>28</v>
      </c>
      <c r="D74" s="57" t="s">
        <v>352</v>
      </c>
      <c r="E74" s="58">
        <v>5</v>
      </c>
      <c r="F74" s="59">
        <v>1</v>
      </c>
      <c r="G74" s="60">
        <v>2010</v>
      </c>
      <c r="H74" s="60">
        <f t="shared" si="6"/>
        <v>0</v>
      </c>
      <c r="I74" s="60">
        <v>5</v>
      </c>
      <c r="J74" s="60">
        <f t="shared" si="5"/>
        <v>0</v>
      </c>
      <c r="K74" s="229"/>
    </row>
    <row r="75" spans="1:11" ht="23.25" thickBot="1">
      <c r="A75" s="27"/>
      <c r="B75" s="179"/>
      <c r="C75" s="31"/>
      <c r="D75" s="65" t="s">
        <v>355</v>
      </c>
      <c r="E75" s="66">
        <v>4</v>
      </c>
      <c r="F75" s="67">
        <v>1</v>
      </c>
      <c r="G75" s="68">
        <v>2000</v>
      </c>
      <c r="H75" s="60">
        <f t="shared" si="6"/>
        <v>0</v>
      </c>
      <c r="I75" s="68">
        <v>4</v>
      </c>
      <c r="J75" s="60">
        <f t="shared" si="5"/>
        <v>0</v>
      </c>
      <c r="K75" s="229"/>
    </row>
    <row r="76" spans="1:11" ht="23.25" customHeight="1" thickBot="1">
      <c r="A76" s="273">
        <v>9</v>
      </c>
      <c r="B76" s="246" t="s">
        <v>180</v>
      </c>
      <c r="C76" s="28">
        <f>титул!B8</f>
        <v>28</v>
      </c>
      <c r="D76" s="57" t="s">
        <v>267</v>
      </c>
      <c r="E76" s="58">
        <v>2</v>
      </c>
      <c r="F76" s="59">
        <v>1</v>
      </c>
      <c r="G76" s="60">
        <v>2001</v>
      </c>
      <c r="H76" s="60">
        <f t="shared" si="6"/>
        <v>0</v>
      </c>
      <c r="I76" s="60">
        <v>2</v>
      </c>
      <c r="J76" s="60">
        <f aca="true" t="shared" si="7" ref="J76:J85">IF(G76&gt;2010,I76,0)</f>
        <v>0</v>
      </c>
      <c r="K76" s="269">
        <f>SUM(H76:H85)/C76</f>
        <v>0.5357142857142857</v>
      </c>
    </row>
    <row r="77" spans="1:11" ht="23.25" thickBot="1">
      <c r="A77" s="242"/>
      <c r="B77" s="247"/>
      <c r="C77" s="30"/>
      <c r="D77" s="61" t="s">
        <v>341</v>
      </c>
      <c r="E77" s="62">
        <v>12</v>
      </c>
      <c r="F77" s="63">
        <v>1</v>
      </c>
      <c r="G77" s="64">
        <v>2013</v>
      </c>
      <c r="H77" s="60">
        <f t="shared" si="6"/>
        <v>12</v>
      </c>
      <c r="I77" s="64">
        <v>12</v>
      </c>
      <c r="J77" s="60">
        <f t="shared" si="7"/>
        <v>12</v>
      </c>
      <c r="K77" s="270"/>
    </row>
    <row r="78" spans="1:11" ht="23.25" thickBot="1">
      <c r="A78" s="24"/>
      <c r="B78" s="176"/>
      <c r="C78" s="30"/>
      <c r="D78" s="61" t="s">
        <v>271</v>
      </c>
      <c r="E78" s="62">
        <v>5</v>
      </c>
      <c r="F78" s="63">
        <v>1</v>
      </c>
      <c r="G78" s="64">
        <v>2003</v>
      </c>
      <c r="H78" s="60">
        <f t="shared" si="6"/>
        <v>0</v>
      </c>
      <c r="I78" s="64">
        <v>5</v>
      </c>
      <c r="J78" s="60">
        <f t="shared" si="7"/>
        <v>0</v>
      </c>
      <c r="K78" s="270"/>
    </row>
    <row r="79" spans="1:11" ht="23.25" thickBot="1">
      <c r="A79" s="24"/>
      <c r="B79" s="176"/>
      <c r="C79" s="30"/>
      <c r="D79" s="61" t="s">
        <v>270</v>
      </c>
      <c r="E79" s="62">
        <v>6</v>
      </c>
      <c r="F79" s="63">
        <v>1</v>
      </c>
      <c r="G79" s="64">
        <v>2007</v>
      </c>
      <c r="H79" s="60">
        <f t="shared" si="6"/>
        <v>0</v>
      </c>
      <c r="I79" s="64">
        <v>6</v>
      </c>
      <c r="J79" s="60">
        <f t="shared" si="7"/>
        <v>0</v>
      </c>
      <c r="K79" s="270"/>
    </row>
    <row r="80" spans="1:11" ht="23.25" thickBot="1">
      <c r="A80" s="24"/>
      <c r="B80" s="176"/>
      <c r="C80" s="30"/>
      <c r="D80" s="61" t="s">
        <v>461</v>
      </c>
      <c r="E80" s="62">
        <v>3</v>
      </c>
      <c r="F80" s="63">
        <v>1</v>
      </c>
      <c r="G80" s="64">
        <v>2014</v>
      </c>
      <c r="H80" s="60">
        <f t="shared" si="6"/>
        <v>3</v>
      </c>
      <c r="I80" s="64">
        <v>3</v>
      </c>
      <c r="J80" s="60">
        <f t="shared" si="7"/>
        <v>3</v>
      </c>
      <c r="K80" s="270"/>
    </row>
    <row r="81" spans="1:11" ht="23.25" thickBot="1">
      <c r="A81" s="24"/>
      <c r="B81" s="176"/>
      <c r="C81" s="30"/>
      <c r="D81" s="61" t="s">
        <v>173</v>
      </c>
      <c r="E81" s="62">
        <v>5</v>
      </c>
      <c r="F81" s="63">
        <v>1</v>
      </c>
      <c r="G81" s="64">
        <v>2003</v>
      </c>
      <c r="H81" s="60">
        <f t="shared" si="6"/>
        <v>0</v>
      </c>
      <c r="I81" s="64">
        <v>5</v>
      </c>
      <c r="J81" s="60">
        <f t="shared" si="7"/>
        <v>0</v>
      </c>
      <c r="K81" s="270"/>
    </row>
    <row r="82" spans="1:11" ht="23.25" thickBot="1">
      <c r="A82" s="24"/>
      <c r="B82" s="176"/>
      <c r="C82" s="30"/>
      <c r="D82" s="61" t="s">
        <v>172</v>
      </c>
      <c r="E82" s="62">
        <v>3</v>
      </c>
      <c r="F82" s="63">
        <v>1</v>
      </c>
      <c r="G82" s="64">
        <v>2005</v>
      </c>
      <c r="H82" s="60">
        <f t="shared" si="6"/>
        <v>0</v>
      </c>
      <c r="I82" s="64">
        <v>3</v>
      </c>
      <c r="J82" s="60">
        <f t="shared" si="7"/>
        <v>0</v>
      </c>
      <c r="K82" s="270"/>
    </row>
    <row r="83" spans="1:11" ht="23.25" thickBot="1">
      <c r="A83" s="24"/>
      <c r="B83" s="176"/>
      <c r="C83" s="30"/>
      <c r="D83" s="61" t="s">
        <v>174</v>
      </c>
      <c r="E83" s="62">
        <v>2</v>
      </c>
      <c r="F83" s="63">
        <v>0</v>
      </c>
      <c r="G83" s="64">
        <v>2002</v>
      </c>
      <c r="H83" s="60">
        <f t="shared" si="6"/>
        <v>0</v>
      </c>
      <c r="I83" s="64">
        <v>2</v>
      </c>
      <c r="J83" s="60">
        <f t="shared" si="7"/>
        <v>0</v>
      </c>
      <c r="K83" s="270"/>
    </row>
    <row r="84" spans="1:11" ht="23.25" thickBot="1">
      <c r="A84" s="24"/>
      <c r="B84" s="176"/>
      <c r="C84" s="30"/>
      <c r="D84" s="61" t="s">
        <v>268</v>
      </c>
      <c r="E84" s="62">
        <v>1</v>
      </c>
      <c r="F84" s="63">
        <v>1</v>
      </c>
      <c r="G84" s="64">
        <v>2004</v>
      </c>
      <c r="H84" s="60">
        <f t="shared" si="6"/>
        <v>0</v>
      </c>
      <c r="I84" s="64">
        <v>1</v>
      </c>
      <c r="J84" s="60">
        <f t="shared" si="7"/>
        <v>0</v>
      </c>
      <c r="K84" s="270"/>
    </row>
    <row r="85" spans="1:11" ht="15.75" thickBot="1">
      <c r="A85" s="27"/>
      <c r="B85" s="179"/>
      <c r="C85" s="31"/>
      <c r="D85" s="61" t="s">
        <v>269</v>
      </c>
      <c r="E85" s="62">
        <v>1</v>
      </c>
      <c r="F85" s="63">
        <v>1</v>
      </c>
      <c r="G85" s="64">
        <v>2000</v>
      </c>
      <c r="H85" s="60">
        <f t="shared" si="6"/>
        <v>0</v>
      </c>
      <c r="I85" s="64">
        <v>1</v>
      </c>
      <c r="J85" s="60">
        <f t="shared" si="7"/>
        <v>0</v>
      </c>
      <c r="K85" s="243"/>
    </row>
    <row r="86" spans="1:11" ht="60" customHeight="1" thickBot="1">
      <c r="A86" s="27">
        <v>10</v>
      </c>
      <c r="B86" s="179" t="s">
        <v>120</v>
      </c>
      <c r="C86" s="31">
        <f>титул!B10</f>
        <v>5</v>
      </c>
      <c r="D86" s="297" t="s">
        <v>251</v>
      </c>
      <c r="E86" s="298">
        <v>10</v>
      </c>
      <c r="F86" s="299">
        <v>1</v>
      </c>
      <c r="G86" s="288">
        <v>2015</v>
      </c>
      <c r="H86" s="289">
        <f t="shared" si="6"/>
        <v>10</v>
      </c>
      <c r="I86" s="288">
        <v>10</v>
      </c>
      <c r="J86" s="289">
        <f t="shared" si="5"/>
        <v>10</v>
      </c>
      <c r="K86" s="64">
        <f>SUM(H38:H47)/C38</f>
        <v>0.7857142857142857</v>
      </c>
    </row>
    <row r="87" spans="1:11" ht="30.75" thickBot="1">
      <c r="A87" s="24">
        <v>11</v>
      </c>
      <c r="B87" s="176" t="s">
        <v>121</v>
      </c>
      <c r="C87" s="30">
        <f>титул!B8</f>
        <v>28</v>
      </c>
      <c r="D87" s="57" t="s">
        <v>416</v>
      </c>
      <c r="E87" s="58">
        <v>1</v>
      </c>
      <c r="F87" s="59">
        <v>1</v>
      </c>
      <c r="G87" s="64">
        <v>2007</v>
      </c>
      <c r="H87" s="60">
        <f t="shared" si="6"/>
        <v>0</v>
      </c>
      <c r="I87" s="64">
        <v>1</v>
      </c>
      <c r="J87" s="60">
        <f t="shared" si="5"/>
        <v>0</v>
      </c>
      <c r="K87" s="64"/>
    </row>
    <row r="88" spans="1:11" ht="23.25" thickBot="1">
      <c r="A88" s="24"/>
      <c r="B88" s="176"/>
      <c r="C88" s="30"/>
      <c r="D88" s="61" t="s">
        <v>417</v>
      </c>
      <c r="E88" s="62">
        <v>1</v>
      </c>
      <c r="F88" s="67">
        <v>1</v>
      </c>
      <c r="G88" s="64">
        <v>2006</v>
      </c>
      <c r="H88" s="60">
        <f t="shared" si="6"/>
        <v>0</v>
      </c>
      <c r="I88" s="64">
        <v>0</v>
      </c>
      <c r="J88" s="60">
        <f t="shared" si="5"/>
        <v>0</v>
      </c>
      <c r="K88" s="64"/>
    </row>
    <row r="89" spans="1:11" ht="23.25" thickBot="1">
      <c r="A89" s="24"/>
      <c r="B89" s="176"/>
      <c r="C89" s="30"/>
      <c r="D89" s="183" t="s">
        <v>418</v>
      </c>
      <c r="E89" s="62">
        <v>4</v>
      </c>
      <c r="F89" s="67">
        <v>1</v>
      </c>
      <c r="G89" s="64">
        <v>2011</v>
      </c>
      <c r="H89" s="60">
        <f t="shared" si="6"/>
        <v>4</v>
      </c>
      <c r="I89" s="64">
        <v>4</v>
      </c>
      <c r="J89" s="60">
        <f t="shared" si="5"/>
        <v>4</v>
      </c>
      <c r="K89" s="64"/>
    </row>
    <row r="90" spans="1:11" ht="23.25" thickBot="1">
      <c r="A90" s="24"/>
      <c r="B90" s="176"/>
      <c r="C90" s="30"/>
      <c r="D90" s="183" t="s">
        <v>419</v>
      </c>
      <c r="E90" s="62">
        <v>6</v>
      </c>
      <c r="F90" s="67">
        <v>0</v>
      </c>
      <c r="G90" s="64">
        <v>2007</v>
      </c>
      <c r="H90" s="60">
        <f t="shared" si="6"/>
        <v>0</v>
      </c>
      <c r="I90" s="64">
        <v>6</v>
      </c>
      <c r="J90" s="60">
        <f t="shared" si="5"/>
        <v>0</v>
      </c>
      <c r="K90" s="64"/>
    </row>
    <row r="91" spans="1:11" ht="23.25" thickBot="1">
      <c r="A91" s="24"/>
      <c r="B91" s="176"/>
      <c r="C91" s="30"/>
      <c r="D91" s="61" t="s">
        <v>420</v>
      </c>
      <c r="E91" s="62">
        <v>1</v>
      </c>
      <c r="F91" s="67">
        <v>1</v>
      </c>
      <c r="G91" s="64">
        <v>2007</v>
      </c>
      <c r="H91" s="60">
        <f t="shared" si="6"/>
        <v>0</v>
      </c>
      <c r="I91" s="64">
        <v>0</v>
      </c>
      <c r="J91" s="60">
        <f t="shared" si="5"/>
        <v>0</v>
      </c>
      <c r="K91" s="64"/>
    </row>
    <row r="92" spans="1:11" ht="23.25" thickBot="1">
      <c r="A92" s="27"/>
      <c r="B92" s="179"/>
      <c r="C92" s="31"/>
      <c r="D92" s="61" t="s">
        <v>421</v>
      </c>
      <c r="E92" s="58">
        <v>1</v>
      </c>
      <c r="F92" s="67">
        <v>1</v>
      </c>
      <c r="G92" s="64">
        <v>2005</v>
      </c>
      <c r="H92" s="60">
        <f t="shared" si="6"/>
        <v>0</v>
      </c>
      <c r="I92" s="64">
        <v>1</v>
      </c>
      <c r="J92" s="60">
        <f t="shared" si="5"/>
        <v>0</v>
      </c>
      <c r="K92" s="64"/>
    </row>
    <row r="93" spans="1:11" ht="30.75" thickBot="1">
      <c r="A93" s="24">
        <v>12</v>
      </c>
      <c r="B93" s="176" t="s">
        <v>122</v>
      </c>
      <c r="C93" s="30">
        <f>титул!B9</f>
        <v>39</v>
      </c>
      <c r="D93" s="57" t="s">
        <v>427</v>
      </c>
      <c r="E93" s="58">
        <v>2</v>
      </c>
      <c r="F93" s="292">
        <v>1</v>
      </c>
      <c r="G93" s="64">
        <v>2002</v>
      </c>
      <c r="H93" s="60">
        <f t="shared" si="6"/>
        <v>0</v>
      </c>
      <c r="I93" s="64">
        <v>0</v>
      </c>
      <c r="J93" s="60">
        <f aca="true" t="shared" si="8" ref="J93:J98">IF(G93&gt;2010,I93,0)</f>
        <v>0</v>
      </c>
      <c r="K93" s="64"/>
    </row>
    <row r="94" spans="1:11" ht="23.25" thickBot="1">
      <c r="A94" s="24"/>
      <c r="B94" s="176"/>
      <c r="C94" s="30"/>
      <c r="D94" s="61" t="s">
        <v>426</v>
      </c>
      <c r="E94" s="62">
        <v>1</v>
      </c>
      <c r="F94" s="94">
        <v>1</v>
      </c>
      <c r="G94" s="64">
        <v>2005</v>
      </c>
      <c r="H94" s="60">
        <f t="shared" si="6"/>
        <v>0</v>
      </c>
      <c r="I94" s="64">
        <v>0</v>
      </c>
      <c r="J94" s="60">
        <f t="shared" si="8"/>
        <v>0</v>
      </c>
      <c r="K94" s="64"/>
    </row>
    <row r="95" spans="1:11" ht="23.25" thickBot="1">
      <c r="A95" s="24"/>
      <c r="B95" s="176"/>
      <c r="C95" s="30"/>
      <c r="D95" s="61" t="s">
        <v>422</v>
      </c>
      <c r="E95" s="62">
        <v>1</v>
      </c>
      <c r="F95" s="292">
        <v>0</v>
      </c>
      <c r="G95" s="64">
        <v>2001</v>
      </c>
      <c r="H95" s="60">
        <f t="shared" si="6"/>
        <v>0</v>
      </c>
      <c r="I95" s="64">
        <v>1</v>
      </c>
      <c r="J95" s="60">
        <f t="shared" si="8"/>
        <v>0</v>
      </c>
      <c r="K95" s="64"/>
    </row>
    <row r="96" spans="1:11" ht="23.25" thickBot="1">
      <c r="A96" s="24"/>
      <c r="B96" s="176"/>
      <c r="C96" s="30"/>
      <c r="D96" s="61" t="s">
        <v>425</v>
      </c>
      <c r="E96" s="62">
        <v>10</v>
      </c>
      <c r="F96" s="94">
        <v>1</v>
      </c>
      <c r="G96" s="64">
        <v>2014</v>
      </c>
      <c r="H96" s="60">
        <f t="shared" si="6"/>
        <v>10</v>
      </c>
      <c r="I96" s="64">
        <v>10</v>
      </c>
      <c r="J96" s="60">
        <f t="shared" si="8"/>
        <v>10</v>
      </c>
      <c r="K96" s="64"/>
    </row>
    <row r="97" spans="1:11" ht="23.25" thickBot="1">
      <c r="A97" s="24"/>
      <c r="B97" s="176"/>
      <c r="C97" s="30"/>
      <c r="D97" s="61" t="s">
        <v>423</v>
      </c>
      <c r="E97" s="62">
        <v>12</v>
      </c>
      <c r="F97" s="292">
        <v>1</v>
      </c>
      <c r="G97" s="64">
        <v>2013</v>
      </c>
      <c r="H97" s="60">
        <f t="shared" si="6"/>
        <v>12</v>
      </c>
      <c r="I97" s="64">
        <v>12</v>
      </c>
      <c r="J97" s="60">
        <f t="shared" si="8"/>
        <v>12</v>
      </c>
      <c r="K97" s="64"/>
    </row>
    <row r="98" spans="1:11" ht="23.25" thickBot="1">
      <c r="A98" s="27"/>
      <c r="B98" s="179"/>
      <c r="C98" s="31"/>
      <c r="D98" s="61" t="s">
        <v>424</v>
      </c>
      <c r="E98" s="62">
        <v>2</v>
      </c>
      <c r="F98" s="292">
        <v>1</v>
      </c>
      <c r="G98" s="64">
        <v>2003</v>
      </c>
      <c r="H98" s="60">
        <f t="shared" si="6"/>
        <v>0</v>
      </c>
      <c r="I98" s="64">
        <v>0</v>
      </c>
      <c r="J98" s="60">
        <f t="shared" si="8"/>
        <v>0</v>
      </c>
      <c r="K98" s="64"/>
    </row>
    <row r="99" spans="1:11" ht="47.25" customHeight="1" thickBot="1">
      <c r="A99" s="24">
        <v>13</v>
      </c>
      <c r="B99" s="176" t="s">
        <v>188</v>
      </c>
      <c r="C99" s="30">
        <f>титул!B10</f>
        <v>5</v>
      </c>
      <c r="D99" s="57"/>
      <c r="E99" s="58"/>
      <c r="F99" s="63"/>
      <c r="G99" s="64"/>
      <c r="H99" s="60">
        <f t="shared" si="6"/>
        <v>0</v>
      </c>
      <c r="I99" s="64"/>
      <c r="J99" s="60">
        <f t="shared" si="5"/>
        <v>0</v>
      </c>
      <c r="K99" s="64"/>
    </row>
    <row r="100" spans="1:11" ht="24" customHeight="1" thickBot="1">
      <c r="A100" s="24"/>
      <c r="B100" s="176"/>
      <c r="C100" s="30"/>
      <c r="D100" s="65"/>
      <c r="E100" s="66"/>
      <c r="F100" s="63"/>
      <c r="G100" s="75"/>
      <c r="H100" s="60">
        <f t="shared" si="6"/>
        <v>0</v>
      </c>
      <c r="I100" s="75"/>
      <c r="J100" s="60">
        <f t="shared" si="5"/>
        <v>0</v>
      </c>
      <c r="K100" s="190" t="e">
        <f>SUM(H100)/C100</f>
        <v>#DIV/0!</v>
      </c>
    </row>
    <row r="101" spans="1:11" ht="23.25" customHeight="1" thickBot="1">
      <c r="A101" s="273">
        <v>14</v>
      </c>
      <c r="B101" s="246" t="s">
        <v>568</v>
      </c>
      <c r="C101" s="53">
        <f>титул!B9</f>
        <v>39</v>
      </c>
      <c r="D101" s="57" t="s">
        <v>350</v>
      </c>
      <c r="E101" s="58">
        <v>1</v>
      </c>
      <c r="F101" s="59">
        <v>1</v>
      </c>
      <c r="G101" s="60">
        <v>2007</v>
      </c>
      <c r="H101" s="60">
        <f t="shared" si="6"/>
        <v>0</v>
      </c>
      <c r="I101" s="60">
        <v>1</v>
      </c>
      <c r="J101" s="60">
        <f t="shared" si="5"/>
        <v>0</v>
      </c>
      <c r="K101" s="269">
        <f>SUM(H101:H110)/C101</f>
        <v>1.0769230769230769</v>
      </c>
    </row>
    <row r="102" spans="1:11" ht="23.25" customHeight="1" thickBot="1">
      <c r="A102" s="242"/>
      <c r="B102" s="247"/>
      <c r="C102" s="29"/>
      <c r="D102" s="61" t="s">
        <v>358</v>
      </c>
      <c r="E102" s="62">
        <v>1</v>
      </c>
      <c r="F102" s="231">
        <v>1</v>
      </c>
      <c r="G102" s="64">
        <v>2005</v>
      </c>
      <c r="H102" s="60">
        <f t="shared" si="6"/>
        <v>0</v>
      </c>
      <c r="I102" s="64">
        <v>1</v>
      </c>
      <c r="J102" s="60">
        <f aca="true" t="shared" si="9" ref="J102:J110">IF(G102&gt;2010,I102,0)</f>
        <v>0</v>
      </c>
      <c r="K102" s="270"/>
    </row>
    <row r="103" spans="1:11" ht="23.25" customHeight="1" thickBot="1">
      <c r="A103" s="242"/>
      <c r="B103" s="247"/>
      <c r="C103" s="29"/>
      <c r="D103" s="61" t="s">
        <v>353</v>
      </c>
      <c r="E103" s="62">
        <v>1</v>
      </c>
      <c r="F103" s="231">
        <v>1</v>
      </c>
      <c r="G103" s="64">
        <v>2000</v>
      </c>
      <c r="H103" s="60">
        <f t="shared" si="6"/>
        <v>0</v>
      </c>
      <c r="I103" s="64">
        <v>1</v>
      </c>
      <c r="J103" s="60">
        <f t="shared" si="9"/>
        <v>0</v>
      </c>
      <c r="K103" s="270"/>
    </row>
    <row r="104" spans="1:11" ht="23.25" thickBot="1">
      <c r="A104" s="242"/>
      <c r="B104" s="247"/>
      <c r="C104" s="30"/>
      <c r="D104" s="61" t="s">
        <v>356</v>
      </c>
      <c r="E104" s="62">
        <v>3</v>
      </c>
      <c r="F104" s="63">
        <v>1</v>
      </c>
      <c r="G104" s="64">
        <v>2006</v>
      </c>
      <c r="H104" s="60">
        <f t="shared" si="6"/>
        <v>0</v>
      </c>
      <c r="I104" s="64">
        <v>3</v>
      </c>
      <c r="J104" s="60">
        <f t="shared" si="9"/>
        <v>0</v>
      </c>
      <c r="K104" s="270"/>
    </row>
    <row r="105" spans="1:11" ht="23.25" thickBot="1">
      <c r="A105" s="24"/>
      <c r="B105" s="176"/>
      <c r="C105" s="30"/>
      <c r="D105" s="61" t="s">
        <v>492</v>
      </c>
      <c r="E105" s="62">
        <v>15</v>
      </c>
      <c r="F105" s="63">
        <v>1</v>
      </c>
      <c r="G105" s="64">
        <v>2014</v>
      </c>
      <c r="H105" s="60">
        <f t="shared" si="6"/>
        <v>15</v>
      </c>
      <c r="I105" s="64">
        <v>15</v>
      </c>
      <c r="J105" s="60">
        <f t="shared" si="9"/>
        <v>15</v>
      </c>
      <c r="K105" s="270"/>
    </row>
    <row r="106" spans="1:11" ht="23.25" thickBot="1">
      <c r="A106" s="24"/>
      <c r="B106" s="176"/>
      <c r="C106" s="30"/>
      <c r="D106" s="61" t="s">
        <v>359</v>
      </c>
      <c r="E106" s="62">
        <v>5</v>
      </c>
      <c r="F106" s="64">
        <v>1</v>
      </c>
      <c r="G106" s="64">
        <v>2010</v>
      </c>
      <c r="H106" s="60">
        <f t="shared" si="6"/>
        <v>0</v>
      </c>
      <c r="I106" s="64">
        <v>5</v>
      </c>
      <c r="J106" s="60">
        <f t="shared" si="9"/>
        <v>0</v>
      </c>
      <c r="K106" s="270"/>
    </row>
    <row r="107" spans="1:11" ht="23.25" thickBot="1">
      <c r="A107" s="24"/>
      <c r="B107" s="176"/>
      <c r="C107" s="30"/>
      <c r="D107" s="61" t="s">
        <v>357</v>
      </c>
      <c r="E107" s="62">
        <v>1</v>
      </c>
      <c r="F107" s="63">
        <v>1</v>
      </c>
      <c r="G107" s="64">
        <v>2001</v>
      </c>
      <c r="H107" s="60">
        <f t="shared" si="6"/>
        <v>0</v>
      </c>
      <c r="I107" s="64">
        <v>1</v>
      </c>
      <c r="J107" s="60">
        <f t="shared" si="9"/>
        <v>0</v>
      </c>
      <c r="K107" s="270"/>
    </row>
    <row r="108" spans="1:11" ht="23.25" thickBot="1">
      <c r="A108" s="24"/>
      <c r="B108" s="176"/>
      <c r="C108" s="30"/>
      <c r="D108" s="61" t="s">
        <v>491</v>
      </c>
      <c r="E108" s="62">
        <v>15</v>
      </c>
      <c r="F108" s="63">
        <v>1</v>
      </c>
      <c r="G108" s="64">
        <v>2014</v>
      </c>
      <c r="H108" s="60">
        <f t="shared" si="6"/>
        <v>15</v>
      </c>
      <c r="I108" s="64">
        <v>15</v>
      </c>
      <c r="J108" s="60">
        <f t="shared" si="9"/>
        <v>15</v>
      </c>
      <c r="K108" s="270"/>
    </row>
    <row r="109" spans="1:11" ht="23.25" thickBot="1">
      <c r="A109" s="24"/>
      <c r="B109" s="176"/>
      <c r="C109" s="30"/>
      <c r="D109" s="61" t="s">
        <v>354</v>
      </c>
      <c r="E109" s="62">
        <v>1</v>
      </c>
      <c r="F109" s="63">
        <v>1</v>
      </c>
      <c r="G109" s="64">
        <v>2001</v>
      </c>
      <c r="H109" s="60">
        <f t="shared" si="6"/>
        <v>0</v>
      </c>
      <c r="I109" s="64">
        <v>1</v>
      </c>
      <c r="J109" s="60">
        <f t="shared" si="9"/>
        <v>0</v>
      </c>
      <c r="K109" s="270"/>
    </row>
    <row r="110" spans="1:11" ht="11.25" customHeight="1" thickBot="1">
      <c r="A110" s="27"/>
      <c r="B110" s="179"/>
      <c r="C110" s="31"/>
      <c r="D110" s="65" t="s">
        <v>141</v>
      </c>
      <c r="E110" s="66">
        <v>12</v>
      </c>
      <c r="F110" s="67">
        <v>1</v>
      </c>
      <c r="G110" s="68">
        <v>2014</v>
      </c>
      <c r="H110" s="60">
        <f t="shared" si="6"/>
        <v>12</v>
      </c>
      <c r="I110" s="68">
        <v>12</v>
      </c>
      <c r="J110" s="60">
        <f t="shared" si="9"/>
        <v>12</v>
      </c>
      <c r="K110" s="243"/>
    </row>
    <row r="111" spans="1:11" s="225" customFormat="1" ht="24" customHeight="1" thickBot="1">
      <c r="A111" s="217"/>
      <c r="B111" s="218"/>
      <c r="C111" s="218"/>
      <c r="D111" s="219" t="s">
        <v>195</v>
      </c>
      <c r="E111" s="220"/>
      <c r="F111" s="221"/>
      <c r="G111" s="222"/>
      <c r="H111" s="60">
        <f t="shared" si="6"/>
        <v>0</v>
      </c>
      <c r="I111" s="223">
        <v>0</v>
      </c>
      <c r="J111" s="60">
        <f t="shared" si="5"/>
        <v>0</v>
      </c>
      <c r="K111" s="224"/>
    </row>
    <row r="112" spans="1:11" ht="23.25" customHeight="1" thickBot="1">
      <c r="A112" s="26">
        <v>15</v>
      </c>
      <c r="B112" s="44" t="s">
        <v>66</v>
      </c>
      <c r="C112" s="53">
        <f>титул!B8</f>
        <v>28</v>
      </c>
      <c r="D112" s="57" t="s">
        <v>175</v>
      </c>
      <c r="E112" s="58">
        <v>5</v>
      </c>
      <c r="F112" s="59">
        <v>1</v>
      </c>
      <c r="G112" s="60">
        <v>2006</v>
      </c>
      <c r="H112" s="60">
        <f t="shared" si="6"/>
        <v>0</v>
      </c>
      <c r="I112" s="60">
        <v>0</v>
      </c>
      <c r="J112" s="60">
        <f t="shared" si="5"/>
        <v>0</v>
      </c>
      <c r="K112" s="269" t="e">
        <f>SUM(H137:H147)/#REF!</f>
        <v>#REF!</v>
      </c>
    </row>
    <row r="113" spans="1:11" ht="23.25" customHeight="1" thickBot="1">
      <c r="A113" s="24"/>
      <c r="B113" s="240"/>
      <c r="C113" s="29"/>
      <c r="D113" s="89" t="s">
        <v>428</v>
      </c>
      <c r="E113" s="233">
        <v>7</v>
      </c>
      <c r="F113" s="234">
        <v>1</v>
      </c>
      <c r="G113" s="79">
        <v>2006</v>
      </c>
      <c r="H113" s="60">
        <f t="shared" si="6"/>
        <v>0</v>
      </c>
      <c r="I113" s="79">
        <v>0</v>
      </c>
      <c r="J113" s="60">
        <f t="shared" si="5"/>
        <v>0</v>
      </c>
      <c r="K113" s="270"/>
    </row>
    <row r="114" spans="1:11" ht="23.25" customHeight="1" thickBot="1">
      <c r="A114" s="241"/>
      <c r="B114" s="241"/>
      <c r="C114" s="32"/>
      <c r="D114" s="65" t="s">
        <v>176</v>
      </c>
      <c r="E114" s="66">
        <v>2</v>
      </c>
      <c r="F114" s="67">
        <v>1</v>
      </c>
      <c r="G114" s="68">
        <v>2010</v>
      </c>
      <c r="H114" s="60">
        <f t="shared" si="6"/>
        <v>0</v>
      </c>
      <c r="I114" s="68">
        <v>0</v>
      </c>
      <c r="J114" s="60">
        <f t="shared" si="5"/>
        <v>0</v>
      </c>
      <c r="K114" s="270"/>
    </row>
    <row r="115" spans="1:11" ht="23.25" customHeight="1" thickBot="1">
      <c r="A115" s="44">
        <v>16</v>
      </c>
      <c r="B115" s="44" t="s">
        <v>67</v>
      </c>
      <c r="C115" s="53">
        <f>титул!B8</f>
        <v>28</v>
      </c>
      <c r="D115" s="57" t="s">
        <v>161</v>
      </c>
      <c r="E115" s="58">
        <v>1</v>
      </c>
      <c r="F115" s="59">
        <v>1</v>
      </c>
      <c r="G115" s="60">
        <v>2007</v>
      </c>
      <c r="H115" s="60">
        <f t="shared" si="6"/>
        <v>0</v>
      </c>
      <c r="I115" s="60">
        <v>0</v>
      </c>
      <c r="J115" s="60">
        <f t="shared" si="5"/>
        <v>0</v>
      </c>
      <c r="K115" s="270"/>
    </row>
    <row r="116" spans="1:11" ht="23.25" customHeight="1" thickBot="1">
      <c r="A116" s="24"/>
      <c r="B116" s="176"/>
      <c r="C116" s="30"/>
      <c r="D116" s="61" t="s">
        <v>162</v>
      </c>
      <c r="E116" s="62">
        <v>12</v>
      </c>
      <c r="F116" s="63">
        <v>1</v>
      </c>
      <c r="G116" s="64">
        <v>2007</v>
      </c>
      <c r="H116" s="60">
        <f t="shared" si="6"/>
        <v>0</v>
      </c>
      <c r="I116" s="64">
        <v>12</v>
      </c>
      <c r="J116" s="60">
        <f t="shared" si="5"/>
        <v>0</v>
      </c>
      <c r="K116" s="270"/>
    </row>
    <row r="117" spans="1:11" ht="23.25" customHeight="1" thickBot="1">
      <c r="A117" s="24"/>
      <c r="B117" s="176"/>
      <c r="C117" s="30"/>
      <c r="D117" s="61" t="s">
        <v>163</v>
      </c>
      <c r="E117" s="62">
        <v>1</v>
      </c>
      <c r="F117" s="63">
        <v>1</v>
      </c>
      <c r="G117" s="64">
        <v>2007</v>
      </c>
      <c r="H117" s="60">
        <f t="shared" si="6"/>
        <v>0</v>
      </c>
      <c r="I117" s="64">
        <v>0</v>
      </c>
      <c r="J117" s="60">
        <f t="shared" si="5"/>
        <v>0</v>
      </c>
      <c r="K117" s="270"/>
    </row>
    <row r="118" spans="1:11" ht="23.25" customHeight="1" thickBot="1">
      <c r="A118" s="27"/>
      <c r="B118" s="179"/>
      <c r="C118" s="31"/>
      <c r="D118" s="65" t="s">
        <v>164</v>
      </c>
      <c r="E118" s="66">
        <v>3</v>
      </c>
      <c r="F118" s="67">
        <v>1</v>
      </c>
      <c r="G118" s="68">
        <v>2006</v>
      </c>
      <c r="H118" s="60">
        <f t="shared" si="6"/>
        <v>0</v>
      </c>
      <c r="I118" s="68">
        <v>0</v>
      </c>
      <c r="J118" s="60">
        <f t="shared" si="5"/>
        <v>0</v>
      </c>
      <c r="K118" s="270"/>
    </row>
    <row r="119" spans="1:11" ht="33.75" customHeight="1" thickBot="1">
      <c r="A119" s="24">
        <v>17</v>
      </c>
      <c r="B119" s="176" t="s">
        <v>68</v>
      </c>
      <c r="C119" s="30">
        <f>титул!B9</f>
        <v>39</v>
      </c>
      <c r="D119" s="89" t="s">
        <v>429</v>
      </c>
      <c r="E119" s="233">
        <v>2</v>
      </c>
      <c r="F119" s="234">
        <v>1</v>
      </c>
      <c r="G119" s="79">
        <v>2009</v>
      </c>
      <c r="H119" s="60">
        <f t="shared" si="6"/>
        <v>0</v>
      </c>
      <c r="I119" s="79">
        <v>0</v>
      </c>
      <c r="J119" s="60">
        <f t="shared" si="5"/>
        <v>0</v>
      </c>
      <c r="K119" s="270"/>
    </row>
    <row r="120" spans="1:11" ht="33.75" customHeight="1" thickBot="1">
      <c r="A120" s="44">
        <v>18</v>
      </c>
      <c r="B120" s="44" t="s">
        <v>69</v>
      </c>
      <c r="C120" s="53">
        <f>титул!B9</f>
        <v>39</v>
      </c>
      <c r="D120" s="89"/>
      <c r="E120" s="233"/>
      <c r="F120" s="234"/>
      <c r="G120" s="79"/>
      <c r="H120" s="60">
        <f t="shared" si="6"/>
        <v>0</v>
      </c>
      <c r="I120" s="79"/>
      <c r="J120" s="89">
        <f t="shared" si="5"/>
        <v>0</v>
      </c>
      <c r="K120" s="270"/>
    </row>
    <row r="121" spans="1:11" ht="56.25" customHeight="1" thickBot="1">
      <c r="A121" s="44">
        <v>19</v>
      </c>
      <c r="B121" s="44" t="s">
        <v>70</v>
      </c>
      <c r="C121" s="53">
        <f>титул!B10</f>
        <v>5</v>
      </c>
      <c r="D121" s="61" t="s">
        <v>451</v>
      </c>
      <c r="E121" s="62">
        <v>3</v>
      </c>
      <c r="F121" s="63">
        <v>1</v>
      </c>
      <c r="G121" s="64">
        <v>2007</v>
      </c>
      <c r="H121" s="60">
        <f t="shared" si="6"/>
        <v>0</v>
      </c>
      <c r="I121" s="64">
        <v>0</v>
      </c>
      <c r="J121" s="60">
        <f t="shared" si="5"/>
        <v>0</v>
      </c>
      <c r="K121" s="270"/>
    </row>
    <row r="122" spans="1:11" ht="27" customHeight="1" thickBot="1">
      <c r="A122" s="27"/>
      <c r="B122" s="179"/>
      <c r="C122" s="31"/>
      <c r="D122" s="65" t="s">
        <v>452</v>
      </c>
      <c r="E122" s="66">
        <v>3</v>
      </c>
      <c r="F122" s="67">
        <v>1</v>
      </c>
      <c r="G122" s="68">
        <v>2007</v>
      </c>
      <c r="H122" s="60">
        <f t="shared" si="6"/>
        <v>0</v>
      </c>
      <c r="I122" s="68">
        <v>0</v>
      </c>
      <c r="J122" s="60">
        <f t="shared" si="5"/>
        <v>0</v>
      </c>
      <c r="K122" s="270"/>
    </row>
    <row r="123" spans="1:11" ht="36.75" customHeight="1" thickBot="1">
      <c r="A123" s="27">
        <v>20</v>
      </c>
      <c r="B123" s="179" t="s">
        <v>71</v>
      </c>
      <c r="C123" s="30">
        <f>титул!B9</f>
        <v>39</v>
      </c>
      <c r="D123" s="89"/>
      <c r="E123" s="233"/>
      <c r="F123" s="234"/>
      <c r="G123" s="79"/>
      <c r="H123" s="60">
        <f t="shared" si="6"/>
        <v>0</v>
      </c>
      <c r="I123" s="79"/>
      <c r="J123" s="60">
        <f t="shared" si="5"/>
        <v>0</v>
      </c>
      <c r="K123" s="270"/>
    </row>
    <row r="124" spans="1:11" ht="35.25" customHeight="1" thickBot="1">
      <c r="A124" s="27">
        <v>21</v>
      </c>
      <c r="B124" s="179" t="s">
        <v>72</v>
      </c>
      <c r="C124" s="53">
        <f>титул!B9</f>
        <v>39</v>
      </c>
      <c r="D124" s="89"/>
      <c r="E124" s="233"/>
      <c r="F124" s="234"/>
      <c r="G124" s="79"/>
      <c r="H124" s="60">
        <f t="shared" si="6"/>
        <v>0</v>
      </c>
      <c r="I124" s="79"/>
      <c r="J124" s="60">
        <f t="shared" si="5"/>
        <v>0</v>
      </c>
      <c r="K124" s="270"/>
    </row>
    <row r="125" spans="1:11" ht="40.5" customHeight="1" thickBot="1">
      <c r="A125" s="24">
        <v>22</v>
      </c>
      <c r="B125" s="176" t="s">
        <v>73</v>
      </c>
      <c r="C125" s="53">
        <f>титул!B8</f>
        <v>28</v>
      </c>
      <c r="D125" s="57" t="s">
        <v>307</v>
      </c>
      <c r="E125" s="58">
        <v>1</v>
      </c>
      <c r="F125" s="59">
        <v>1</v>
      </c>
      <c r="G125" s="60">
        <v>2010</v>
      </c>
      <c r="H125" s="60">
        <f t="shared" si="6"/>
        <v>0</v>
      </c>
      <c r="I125" s="60">
        <v>0</v>
      </c>
      <c r="J125" s="60">
        <f t="shared" si="5"/>
        <v>0</v>
      </c>
      <c r="K125" s="270"/>
    </row>
    <row r="126" spans="1:11" ht="19.5" customHeight="1" thickBot="1">
      <c r="A126" s="27"/>
      <c r="B126" s="179"/>
      <c r="C126" s="29"/>
      <c r="D126" s="65" t="s">
        <v>217</v>
      </c>
      <c r="E126" s="66">
        <v>7</v>
      </c>
      <c r="F126" s="67">
        <v>1</v>
      </c>
      <c r="G126" s="68">
        <v>2011</v>
      </c>
      <c r="H126" s="60">
        <f t="shared" si="6"/>
        <v>7</v>
      </c>
      <c r="I126" s="68">
        <v>0</v>
      </c>
      <c r="J126" s="60">
        <f t="shared" si="5"/>
        <v>0</v>
      </c>
      <c r="K126" s="270"/>
    </row>
    <row r="127" spans="1:11" ht="39" customHeight="1" thickBot="1">
      <c r="A127" s="24">
        <v>23</v>
      </c>
      <c r="B127" s="176" t="s">
        <v>74</v>
      </c>
      <c r="C127" s="53">
        <f>титул!B8</f>
        <v>28</v>
      </c>
      <c r="D127" s="57" t="s">
        <v>448</v>
      </c>
      <c r="E127" s="58">
        <v>2</v>
      </c>
      <c r="F127" s="59">
        <v>1</v>
      </c>
      <c r="G127" s="60">
        <v>2008</v>
      </c>
      <c r="H127" s="60">
        <f t="shared" si="6"/>
        <v>0</v>
      </c>
      <c r="I127" s="60">
        <v>0</v>
      </c>
      <c r="J127" s="60">
        <f t="shared" si="5"/>
        <v>0</v>
      </c>
      <c r="K127" s="270"/>
    </row>
    <row r="128" spans="1:11" ht="27.75" customHeight="1" thickBot="1">
      <c r="A128" s="117"/>
      <c r="B128" s="176"/>
      <c r="C128" s="29"/>
      <c r="D128" s="61" t="s">
        <v>58</v>
      </c>
      <c r="E128" s="62">
        <v>7</v>
      </c>
      <c r="F128" s="63">
        <v>1</v>
      </c>
      <c r="G128" s="64">
        <v>2006</v>
      </c>
      <c r="H128" s="60">
        <f t="shared" si="6"/>
        <v>0</v>
      </c>
      <c r="I128" s="64">
        <v>0</v>
      </c>
      <c r="J128" s="60">
        <f aca="true" t="shared" si="10" ref="J128:J154">IF(G128&gt;2010,I128,0)</f>
        <v>0</v>
      </c>
      <c r="K128" s="270"/>
    </row>
    <row r="129" spans="1:11" ht="26.25" customHeight="1" thickBot="1">
      <c r="A129" s="117"/>
      <c r="B129" s="176"/>
      <c r="C129" s="29"/>
      <c r="D129" s="61" t="s">
        <v>449</v>
      </c>
      <c r="E129" s="62">
        <v>1</v>
      </c>
      <c r="F129" s="63">
        <v>1</v>
      </c>
      <c r="G129" s="64">
        <v>1988</v>
      </c>
      <c r="H129" s="60">
        <f t="shared" si="6"/>
        <v>0</v>
      </c>
      <c r="I129" s="64">
        <v>1</v>
      </c>
      <c r="J129" s="60">
        <f t="shared" si="10"/>
        <v>0</v>
      </c>
      <c r="K129" s="270"/>
    </row>
    <row r="130" spans="1:11" ht="22.5" customHeight="1" thickBot="1">
      <c r="A130" s="117"/>
      <c r="B130" s="176"/>
      <c r="C130" s="29"/>
      <c r="D130" s="61" t="s">
        <v>450</v>
      </c>
      <c r="E130" s="62">
        <v>1</v>
      </c>
      <c r="F130" s="63">
        <v>1</v>
      </c>
      <c r="G130" s="64">
        <v>1988</v>
      </c>
      <c r="H130" s="60">
        <f t="shared" si="6"/>
        <v>0</v>
      </c>
      <c r="I130" s="64">
        <v>1</v>
      </c>
      <c r="J130" s="60">
        <f t="shared" si="10"/>
        <v>0</v>
      </c>
      <c r="K130" s="270"/>
    </row>
    <row r="131" spans="1:11" ht="43.5" customHeight="1" thickBot="1">
      <c r="A131" s="117"/>
      <c r="B131" s="176"/>
      <c r="C131" s="29"/>
      <c r="D131" s="61" t="s">
        <v>451</v>
      </c>
      <c r="E131" s="62">
        <v>3</v>
      </c>
      <c r="F131" s="63">
        <v>1</v>
      </c>
      <c r="G131" s="64">
        <v>2007</v>
      </c>
      <c r="H131" s="60">
        <f t="shared" si="6"/>
        <v>0</v>
      </c>
      <c r="I131" s="64">
        <v>0</v>
      </c>
      <c r="J131" s="60">
        <f t="shared" si="10"/>
        <v>0</v>
      </c>
      <c r="K131" s="270"/>
    </row>
    <row r="132" spans="1:11" ht="27.75" customHeight="1" thickBot="1">
      <c r="A132" s="117"/>
      <c r="B132" s="176"/>
      <c r="C132" s="29"/>
      <c r="D132" s="65" t="s">
        <v>452</v>
      </c>
      <c r="E132" s="66">
        <v>3</v>
      </c>
      <c r="F132" s="67">
        <v>1</v>
      </c>
      <c r="G132" s="68">
        <v>2007</v>
      </c>
      <c r="H132" s="60">
        <f t="shared" si="6"/>
        <v>0</v>
      </c>
      <c r="I132" s="68">
        <v>0</v>
      </c>
      <c r="J132" s="60">
        <f t="shared" si="10"/>
        <v>0</v>
      </c>
      <c r="K132" s="270"/>
    </row>
    <row r="133" spans="1:11" ht="29.25" customHeight="1" thickBot="1">
      <c r="A133" s="232">
        <v>24</v>
      </c>
      <c r="B133" s="44" t="s">
        <v>75</v>
      </c>
      <c r="C133" s="53">
        <f>титул!B8</f>
        <v>28</v>
      </c>
      <c r="D133" s="61" t="s">
        <v>449</v>
      </c>
      <c r="E133" s="62">
        <v>1</v>
      </c>
      <c r="F133" s="63">
        <v>0</v>
      </c>
      <c r="G133" s="64">
        <v>1988</v>
      </c>
      <c r="H133" s="60">
        <f t="shared" si="6"/>
        <v>0</v>
      </c>
      <c r="I133" s="64">
        <v>1</v>
      </c>
      <c r="J133" s="60">
        <f t="shared" si="10"/>
        <v>0</v>
      </c>
      <c r="K133" s="270"/>
    </row>
    <row r="134" spans="1:11" ht="29.25" customHeight="1" thickBot="1">
      <c r="A134" s="117"/>
      <c r="B134" s="176"/>
      <c r="C134" s="29"/>
      <c r="D134" s="61" t="s">
        <v>450</v>
      </c>
      <c r="E134" s="62">
        <v>1</v>
      </c>
      <c r="F134" s="63">
        <v>0</v>
      </c>
      <c r="G134" s="64">
        <v>1988</v>
      </c>
      <c r="H134" s="60">
        <f t="shared" si="6"/>
        <v>0</v>
      </c>
      <c r="I134" s="64">
        <v>1</v>
      </c>
      <c r="J134" s="60">
        <f t="shared" si="10"/>
        <v>0</v>
      </c>
      <c r="K134" s="270"/>
    </row>
    <row r="135" spans="1:11" ht="29.25" customHeight="1" thickBot="1">
      <c r="A135" s="117"/>
      <c r="B135" s="176"/>
      <c r="C135" s="29"/>
      <c r="D135" s="61" t="s">
        <v>451</v>
      </c>
      <c r="E135" s="62">
        <v>3</v>
      </c>
      <c r="F135" s="63">
        <v>0</v>
      </c>
      <c r="G135" s="64">
        <v>2007</v>
      </c>
      <c r="H135" s="60">
        <f aca="true" t="shared" si="11" ref="H135:H154">IF(G135&gt;2010,E135,0)</f>
        <v>0</v>
      </c>
      <c r="I135" s="64">
        <v>0</v>
      </c>
      <c r="J135" s="60">
        <f t="shared" si="10"/>
        <v>0</v>
      </c>
      <c r="K135" s="270"/>
    </row>
    <row r="136" spans="1:11" ht="29.25" customHeight="1" thickBot="1">
      <c r="A136" s="117"/>
      <c r="B136" s="176"/>
      <c r="C136" s="29"/>
      <c r="D136" s="65" t="s">
        <v>452</v>
      </c>
      <c r="E136" s="66">
        <v>3</v>
      </c>
      <c r="F136" s="67">
        <v>0</v>
      </c>
      <c r="G136" s="68">
        <v>2007</v>
      </c>
      <c r="H136" s="60">
        <f t="shared" si="11"/>
        <v>0</v>
      </c>
      <c r="I136" s="68">
        <v>0</v>
      </c>
      <c r="J136" s="60">
        <f t="shared" si="10"/>
        <v>0</v>
      </c>
      <c r="K136" s="270"/>
    </row>
    <row r="137" spans="1:11" ht="23.25" customHeight="1" thickBot="1">
      <c r="A137" s="232">
        <v>25</v>
      </c>
      <c r="B137" s="246" t="s">
        <v>76</v>
      </c>
      <c r="C137" s="53">
        <f>титул!B9+титул!B10</f>
        <v>44</v>
      </c>
      <c r="D137" s="57" t="s">
        <v>350</v>
      </c>
      <c r="E137" s="58">
        <v>1</v>
      </c>
      <c r="F137" s="59">
        <v>1</v>
      </c>
      <c r="G137" s="60">
        <v>2007</v>
      </c>
      <c r="H137" s="60">
        <f t="shared" si="11"/>
        <v>0</v>
      </c>
      <c r="I137" s="60">
        <v>1</v>
      </c>
      <c r="J137" s="60">
        <f t="shared" si="10"/>
        <v>0</v>
      </c>
      <c r="K137" s="270"/>
    </row>
    <row r="138" spans="1:11" ht="23.25" thickBot="1">
      <c r="A138" s="117"/>
      <c r="B138" s="247"/>
      <c r="C138" s="30"/>
      <c r="D138" s="61" t="s">
        <v>491</v>
      </c>
      <c r="E138" s="62">
        <v>15</v>
      </c>
      <c r="F138" s="231">
        <v>1</v>
      </c>
      <c r="G138" s="64">
        <v>2014</v>
      </c>
      <c r="H138" s="60">
        <f t="shared" si="11"/>
        <v>15</v>
      </c>
      <c r="I138" s="64">
        <v>15</v>
      </c>
      <c r="J138" s="60">
        <f t="shared" si="10"/>
        <v>15</v>
      </c>
      <c r="K138" s="270"/>
    </row>
    <row r="139" spans="1:11" ht="23.25" thickBot="1">
      <c r="A139" s="117"/>
      <c r="B139" s="247"/>
      <c r="C139" s="30"/>
      <c r="D139" s="61" t="s">
        <v>492</v>
      </c>
      <c r="E139" s="62">
        <v>15</v>
      </c>
      <c r="F139" s="231">
        <v>1</v>
      </c>
      <c r="G139" s="64">
        <v>2014</v>
      </c>
      <c r="H139" s="60">
        <f t="shared" si="11"/>
        <v>15</v>
      </c>
      <c r="I139" s="64">
        <v>15</v>
      </c>
      <c r="J139" s="60">
        <f t="shared" si="10"/>
        <v>15</v>
      </c>
      <c r="K139" s="270"/>
    </row>
    <row r="140" spans="1:11" ht="23.25" thickBot="1">
      <c r="A140" s="117"/>
      <c r="B140" s="176"/>
      <c r="C140" s="30"/>
      <c r="D140" s="61" t="s">
        <v>359</v>
      </c>
      <c r="E140" s="62">
        <v>5</v>
      </c>
      <c r="F140" s="63">
        <v>1</v>
      </c>
      <c r="G140" s="64">
        <v>2010</v>
      </c>
      <c r="H140" s="60">
        <f t="shared" si="11"/>
        <v>0</v>
      </c>
      <c r="I140" s="64">
        <v>5</v>
      </c>
      <c r="J140" s="60">
        <f t="shared" si="10"/>
        <v>0</v>
      </c>
      <c r="K140" s="270"/>
    </row>
    <row r="141" spans="1:11" ht="23.25" thickBot="1">
      <c r="A141" s="117"/>
      <c r="B141" s="176"/>
      <c r="C141" s="30"/>
      <c r="D141" s="61" t="s">
        <v>353</v>
      </c>
      <c r="E141" s="62">
        <v>1</v>
      </c>
      <c r="F141" s="63">
        <v>1</v>
      </c>
      <c r="G141" s="64">
        <v>2000</v>
      </c>
      <c r="H141" s="60">
        <f t="shared" si="11"/>
        <v>0</v>
      </c>
      <c r="I141" s="64">
        <v>1</v>
      </c>
      <c r="J141" s="60">
        <f t="shared" si="10"/>
        <v>0</v>
      </c>
      <c r="K141" s="270"/>
    </row>
    <row r="142" spans="1:11" ht="23.25" thickBot="1">
      <c r="A142" s="117"/>
      <c r="B142" s="176"/>
      <c r="C142" s="30"/>
      <c r="D142" s="61" t="s">
        <v>141</v>
      </c>
      <c r="E142" s="62">
        <v>12</v>
      </c>
      <c r="F142" s="64">
        <v>1</v>
      </c>
      <c r="G142" s="64">
        <v>2014</v>
      </c>
      <c r="H142" s="60">
        <f t="shared" si="11"/>
        <v>12</v>
      </c>
      <c r="I142" s="64">
        <v>12</v>
      </c>
      <c r="J142" s="60">
        <f t="shared" si="10"/>
        <v>12</v>
      </c>
      <c r="K142" s="270"/>
    </row>
    <row r="143" spans="1:11" ht="23.25" thickBot="1">
      <c r="A143" s="117"/>
      <c r="B143" s="176"/>
      <c r="C143" s="30"/>
      <c r="D143" s="61" t="s">
        <v>354</v>
      </c>
      <c r="E143" s="62">
        <v>1</v>
      </c>
      <c r="F143" s="63">
        <v>1</v>
      </c>
      <c r="G143" s="64">
        <v>2001</v>
      </c>
      <c r="H143" s="60">
        <f t="shared" si="11"/>
        <v>0</v>
      </c>
      <c r="I143" s="64">
        <v>1</v>
      </c>
      <c r="J143" s="60">
        <f t="shared" si="10"/>
        <v>0</v>
      </c>
      <c r="K143" s="270"/>
    </row>
    <row r="144" spans="1:11" ht="30.75" thickBot="1">
      <c r="A144" s="232">
        <v>26</v>
      </c>
      <c r="B144" s="44" t="s">
        <v>77</v>
      </c>
      <c r="C144" s="53">
        <f>титул!B10</f>
        <v>5</v>
      </c>
      <c r="D144" s="57" t="s">
        <v>175</v>
      </c>
      <c r="E144" s="58">
        <v>5</v>
      </c>
      <c r="F144" s="59">
        <v>0</v>
      </c>
      <c r="G144" s="60">
        <v>2006</v>
      </c>
      <c r="H144" s="60">
        <f t="shared" si="11"/>
        <v>0</v>
      </c>
      <c r="I144" s="60">
        <v>0</v>
      </c>
      <c r="J144" s="60">
        <f t="shared" si="10"/>
        <v>0</v>
      </c>
      <c r="K144" s="270"/>
    </row>
    <row r="145" spans="1:11" ht="23.25" thickBot="1">
      <c r="A145" s="24"/>
      <c r="B145" s="176"/>
      <c r="C145" s="30"/>
      <c r="D145" s="89" t="s">
        <v>428</v>
      </c>
      <c r="E145" s="233">
        <v>7</v>
      </c>
      <c r="F145" s="234">
        <v>0</v>
      </c>
      <c r="G145" s="79">
        <v>2006</v>
      </c>
      <c r="H145" s="60">
        <f t="shared" si="11"/>
        <v>0</v>
      </c>
      <c r="I145" s="79">
        <v>0</v>
      </c>
      <c r="J145" s="60">
        <f t="shared" si="10"/>
        <v>0</v>
      </c>
      <c r="K145" s="270"/>
    </row>
    <row r="146" spans="1:11" ht="23.25" thickBot="1">
      <c r="A146" s="24"/>
      <c r="B146" s="176"/>
      <c r="C146" s="30"/>
      <c r="D146" s="65" t="s">
        <v>176</v>
      </c>
      <c r="E146" s="66">
        <v>2</v>
      </c>
      <c r="F146" s="67">
        <v>0</v>
      </c>
      <c r="G146" s="68">
        <v>2010</v>
      </c>
      <c r="H146" s="60">
        <f t="shared" si="11"/>
        <v>0</v>
      </c>
      <c r="I146" s="68">
        <v>0</v>
      </c>
      <c r="J146" s="60">
        <f t="shared" si="10"/>
        <v>0</v>
      </c>
      <c r="K146" s="270"/>
    </row>
    <row r="147" spans="1:11" ht="45.75" thickBot="1">
      <c r="A147" s="232">
        <v>27</v>
      </c>
      <c r="B147" s="44" t="s">
        <v>78</v>
      </c>
      <c r="C147" s="53">
        <f>титул!B10</f>
        <v>5</v>
      </c>
      <c r="D147" s="57" t="s">
        <v>175</v>
      </c>
      <c r="E147" s="58">
        <v>5</v>
      </c>
      <c r="F147" s="59">
        <v>0</v>
      </c>
      <c r="G147" s="60">
        <v>2006</v>
      </c>
      <c r="H147" s="60">
        <f t="shared" si="11"/>
        <v>0</v>
      </c>
      <c r="I147" s="60">
        <v>0</v>
      </c>
      <c r="J147" s="60">
        <f t="shared" si="10"/>
        <v>0</v>
      </c>
      <c r="K147" s="270"/>
    </row>
    <row r="148" spans="1:11" ht="30" customHeight="1" thickBot="1">
      <c r="A148" s="232">
        <v>28</v>
      </c>
      <c r="B148" s="44" t="s">
        <v>81</v>
      </c>
      <c r="C148" s="53">
        <f>титул!B9</f>
        <v>39</v>
      </c>
      <c r="D148" s="57"/>
      <c r="E148" s="58"/>
      <c r="F148" s="59"/>
      <c r="G148" s="57"/>
      <c r="H148" s="60">
        <f t="shared" si="11"/>
        <v>0</v>
      </c>
      <c r="I148" s="60"/>
      <c r="J148" s="60">
        <f t="shared" si="10"/>
        <v>0</v>
      </c>
      <c r="K148" s="269">
        <f>SUM(H115:H118)/C115</f>
        <v>0</v>
      </c>
    </row>
    <row r="149" spans="1:11" ht="14.25" customHeight="1" thickBot="1">
      <c r="A149" s="117"/>
      <c r="B149" s="176"/>
      <c r="C149" s="30"/>
      <c r="D149" s="57"/>
      <c r="E149" s="58"/>
      <c r="F149" s="59"/>
      <c r="G149" s="57"/>
      <c r="H149" s="60">
        <f t="shared" si="11"/>
        <v>0</v>
      </c>
      <c r="I149" s="60"/>
      <c r="J149" s="60">
        <f t="shared" si="10"/>
        <v>0</v>
      </c>
      <c r="K149" s="270"/>
    </row>
    <row r="150" spans="1:11" ht="14.25" customHeight="1" thickBot="1">
      <c r="A150" s="24"/>
      <c r="B150" s="179"/>
      <c r="C150" s="30"/>
      <c r="D150" s="57"/>
      <c r="E150" s="58"/>
      <c r="F150" s="59"/>
      <c r="G150" s="57"/>
      <c r="H150" s="60">
        <f t="shared" si="11"/>
        <v>0</v>
      </c>
      <c r="I150" s="60"/>
      <c r="J150" s="60">
        <f t="shared" si="10"/>
        <v>0</v>
      </c>
      <c r="K150" s="270"/>
    </row>
    <row r="151" spans="1:11" ht="45.75" thickBot="1">
      <c r="A151" s="232">
        <v>29</v>
      </c>
      <c r="B151" s="176" t="s">
        <v>82</v>
      </c>
      <c r="C151" s="53">
        <f>титул!B9</f>
        <v>39</v>
      </c>
      <c r="D151" s="57"/>
      <c r="E151" s="58"/>
      <c r="F151" s="59"/>
      <c r="G151" s="57"/>
      <c r="H151" s="60">
        <f t="shared" si="11"/>
        <v>0</v>
      </c>
      <c r="I151" s="60"/>
      <c r="J151" s="60">
        <f t="shared" si="10"/>
        <v>0</v>
      </c>
      <c r="K151" s="243"/>
    </row>
    <row r="152" spans="1:11" ht="21" customHeight="1" thickBot="1">
      <c r="A152" s="24"/>
      <c r="B152" s="176"/>
      <c r="C152" s="30"/>
      <c r="D152" s="57"/>
      <c r="E152" s="58"/>
      <c r="F152" s="59"/>
      <c r="G152" s="57"/>
      <c r="H152" s="60">
        <f t="shared" si="11"/>
        <v>0</v>
      </c>
      <c r="I152" s="60"/>
      <c r="J152" s="60">
        <f t="shared" si="10"/>
        <v>0</v>
      </c>
      <c r="K152" s="235"/>
    </row>
    <row r="153" spans="1:11" ht="24" customHeight="1" thickBot="1">
      <c r="A153" s="273">
        <v>30</v>
      </c>
      <c r="B153" s="246" t="s">
        <v>83</v>
      </c>
      <c r="C153" s="53">
        <f>титул!B10</f>
        <v>5</v>
      </c>
      <c r="D153" s="57"/>
      <c r="E153" s="58"/>
      <c r="F153" s="59"/>
      <c r="G153" s="57"/>
      <c r="H153" s="60">
        <f t="shared" si="11"/>
        <v>0</v>
      </c>
      <c r="I153" s="60"/>
      <c r="J153" s="60">
        <f t="shared" si="10"/>
        <v>0</v>
      </c>
      <c r="K153" s="269">
        <f>SUM(H153:H154)/C153</f>
        <v>0</v>
      </c>
    </row>
    <row r="154" spans="1:11" ht="22.5" customHeight="1" thickBot="1">
      <c r="A154" s="249"/>
      <c r="B154" s="248"/>
      <c r="C154" s="31"/>
      <c r="D154" s="57"/>
      <c r="E154" s="58"/>
      <c r="F154" s="59"/>
      <c r="G154" s="57"/>
      <c r="H154" s="60">
        <f t="shared" si="11"/>
        <v>0</v>
      </c>
      <c r="I154" s="68"/>
      <c r="J154" s="60">
        <f t="shared" si="10"/>
        <v>0</v>
      </c>
      <c r="K154" s="243"/>
    </row>
    <row r="155" spans="1:11" ht="15.75" thickBot="1">
      <c r="A155" s="35"/>
      <c r="B155" s="41" t="s">
        <v>229</v>
      </c>
      <c r="C155" s="33">
        <f>SUM(C3:C154)</f>
        <v>828</v>
      </c>
      <c r="D155" s="41"/>
      <c r="E155" s="34">
        <f>SUM(E3:E154)</f>
        <v>854</v>
      </c>
      <c r="F155" s="34">
        <f>SUM(F3:F154)</f>
        <v>122</v>
      </c>
      <c r="G155" s="34"/>
      <c r="H155" s="34">
        <f>SUM(H3:H154)</f>
        <v>404</v>
      </c>
      <c r="I155" s="34">
        <f>SUM(I3:I154)</f>
        <v>742</v>
      </c>
      <c r="J155" s="34">
        <f>SUM(J3:J154)</f>
        <v>397</v>
      </c>
      <c r="K155" s="34"/>
    </row>
    <row r="156" ht="14.25"/>
    <row r="157" ht="14.25"/>
    <row r="158" ht="14.25"/>
    <row r="159" ht="14.25"/>
    <row r="160" spans="6:8" ht="15">
      <c r="F160" s="14"/>
      <c r="G160" s="14"/>
      <c r="H160" s="14"/>
    </row>
    <row r="185" ht="14.25"/>
    <row r="186" ht="14.25"/>
    <row r="187" ht="14.25"/>
    <row r="188" ht="14.25"/>
  </sheetData>
  <sheetProtection/>
  <autoFilter ref="A1:K155"/>
  <mergeCells count="22">
    <mergeCell ref="A2:E2"/>
    <mergeCell ref="B3:B4"/>
    <mergeCell ref="A3:A4"/>
    <mergeCell ref="B48:B49"/>
    <mergeCell ref="A48:A49"/>
    <mergeCell ref="K3:K22"/>
    <mergeCell ref="K23:K37"/>
    <mergeCell ref="K48:K64"/>
    <mergeCell ref="B38:B40"/>
    <mergeCell ref="K101:K110"/>
    <mergeCell ref="B101:B104"/>
    <mergeCell ref="K76:K85"/>
    <mergeCell ref="A153:A154"/>
    <mergeCell ref="K153:K154"/>
    <mergeCell ref="B153:B154"/>
    <mergeCell ref="K148:K151"/>
    <mergeCell ref="K112:K147"/>
    <mergeCell ref="B69:B71"/>
    <mergeCell ref="B137:B139"/>
    <mergeCell ref="A76:A77"/>
    <mergeCell ref="A101:A104"/>
    <mergeCell ref="B76:B77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3"/>
  <rowBreaks count="2" manualBreakCount="2">
    <brk id="31" min="1" max="10" man="1"/>
    <brk id="78" min="1" max="10" man="1"/>
  </rowBreaks>
  <colBreaks count="1" manualBreakCount="1">
    <brk id="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2"/>
  <sheetViews>
    <sheetView view="pageBreakPreview" zoomScale="90" zoomScaleSheetLayoutView="90" zoomScalePageLayoutView="0" workbookViewId="0" topLeftCell="A63">
      <selection activeCell="D75" sqref="D75:J75"/>
    </sheetView>
  </sheetViews>
  <sheetFormatPr defaultColWidth="9.00390625" defaultRowHeight="12.75"/>
  <cols>
    <col min="1" max="1" width="4.125" style="45" customWidth="1"/>
    <col min="2" max="2" width="26.75390625" style="8" customWidth="1"/>
    <col min="3" max="3" width="21.75390625" style="8" customWidth="1"/>
    <col min="4" max="4" width="75.875" style="11" customWidth="1"/>
    <col min="5" max="5" width="12.75390625" style="8" customWidth="1"/>
    <col min="6" max="6" width="9.125" style="8" customWidth="1"/>
    <col min="7" max="11" width="12.75390625" style="8" customWidth="1"/>
    <col min="12" max="16384" width="9.125" style="8" customWidth="1"/>
  </cols>
  <sheetData>
    <row r="1" ht="9" customHeight="1"/>
    <row r="2" spans="1:5" ht="18" customHeight="1">
      <c r="A2" s="266" t="s">
        <v>284</v>
      </c>
      <c r="B2" s="266"/>
      <c r="C2" s="266"/>
      <c r="D2" s="266"/>
      <c r="E2" s="266"/>
    </row>
    <row r="3" ht="9" customHeight="1" thickBot="1"/>
    <row r="4" spans="1:11" ht="90.75" customHeight="1" thickBot="1">
      <c r="A4" s="77" t="s">
        <v>567</v>
      </c>
      <c r="B4" s="37" t="s">
        <v>580</v>
      </c>
      <c r="C4" s="37" t="s">
        <v>581</v>
      </c>
      <c r="D4" s="83" t="s">
        <v>582</v>
      </c>
      <c r="E4" s="78" t="s">
        <v>583</v>
      </c>
      <c r="F4" s="77" t="s">
        <v>285</v>
      </c>
      <c r="G4" s="37" t="s">
        <v>565</v>
      </c>
      <c r="H4" s="83" t="s">
        <v>286</v>
      </c>
      <c r="I4" s="37" t="s">
        <v>22</v>
      </c>
      <c r="J4" s="37" t="s">
        <v>35</v>
      </c>
      <c r="K4" s="78" t="s">
        <v>36</v>
      </c>
    </row>
    <row r="5" spans="1:11" ht="23.25" thickBot="1">
      <c r="A5" s="82">
        <v>1</v>
      </c>
      <c r="B5" s="28" t="s">
        <v>98</v>
      </c>
      <c r="C5" s="28">
        <f>титул!$B$7</f>
        <v>25</v>
      </c>
      <c r="D5" s="69" t="s">
        <v>501</v>
      </c>
      <c r="E5" s="58">
        <v>8</v>
      </c>
      <c r="F5" s="59">
        <v>1</v>
      </c>
      <c r="G5" s="60">
        <v>2011</v>
      </c>
      <c r="H5" s="60">
        <f aca="true" t="shared" si="0" ref="H5:H10">IF(G5&gt;2010,E5,0)</f>
        <v>8</v>
      </c>
      <c r="I5" s="60">
        <v>8</v>
      </c>
      <c r="J5" s="181">
        <f aca="true" t="shared" si="1" ref="J5:J10">IF(G5&gt;2010,I5,0)</f>
        <v>8</v>
      </c>
      <c r="K5" s="269">
        <f>SUM(H5:H10)/C5</f>
        <v>1.92</v>
      </c>
    </row>
    <row r="6" spans="1:11" ht="23.25" thickBot="1">
      <c r="A6" s="216"/>
      <c r="B6" s="30"/>
      <c r="C6" s="30"/>
      <c r="D6" s="70" t="s">
        <v>32</v>
      </c>
      <c r="E6" s="62">
        <v>25</v>
      </c>
      <c r="F6" s="63">
        <v>0</v>
      </c>
      <c r="G6" s="64">
        <v>2013</v>
      </c>
      <c r="H6" s="60">
        <f t="shared" si="0"/>
        <v>25</v>
      </c>
      <c r="I6" s="64">
        <v>25</v>
      </c>
      <c r="J6" s="181">
        <f t="shared" si="1"/>
        <v>25</v>
      </c>
      <c r="K6" s="270"/>
    </row>
    <row r="7" spans="1:11" ht="23.25" thickBot="1">
      <c r="A7" s="216"/>
      <c r="B7" s="30"/>
      <c r="C7" s="30"/>
      <c r="D7" s="70" t="s">
        <v>216</v>
      </c>
      <c r="E7" s="62">
        <v>15</v>
      </c>
      <c r="F7" s="63">
        <v>1</v>
      </c>
      <c r="G7" s="64">
        <v>2014</v>
      </c>
      <c r="H7" s="60">
        <f t="shared" si="0"/>
        <v>15</v>
      </c>
      <c r="I7" s="64">
        <v>15</v>
      </c>
      <c r="J7" s="181">
        <f t="shared" si="1"/>
        <v>15</v>
      </c>
      <c r="K7" s="270"/>
    </row>
    <row r="8" spans="1:11" ht="23.25" thickBot="1">
      <c r="A8" s="24"/>
      <c r="B8" s="29"/>
      <c r="C8" s="29"/>
      <c r="D8" s="70" t="s">
        <v>502</v>
      </c>
      <c r="E8" s="62">
        <v>17</v>
      </c>
      <c r="F8" s="63">
        <v>1</v>
      </c>
      <c r="G8" s="64">
        <v>2007</v>
      </c>
      <c r="H8" s="60">
        <f t="shared" si="0"/>
        <v>0</v>
      </c>
      <c r="I8" s="64">
        <v>17</v>
      </c>
      <c r="J8" s="181">
        <f t="shared" si="1"/>
        <v>0</v>
      </c>
      <c r="K8" s="270"/>
    </row>
    <row r="9" spans="1:11" ht="23.25" thickBot="1">
      <c r="A9" s="24"/>
      <c r="B9" s="29"/>
      <c r="C9" s="29"/>
      <c r="D9" s="70" t="s">
        <v>503</v>
      </c>
      <c r="E9" s="62">
        <v>15</v>
      </c>
      <c r="F9" s="63">
        <v>1</v>
      </c>
      <c r="G9" s="64">
        <v>2007</v>
      </c>
      <c r="H9" s="60">
        <f t="shared" si="0"/>
        <v>0</v>
      </c>
      <c r="I9" s="64">
        <v>15</v>
      </c>
      <c r="J9" s="181">
        <f t="shared" si="1"/>
        <v>0</v>
      </c>
      <c r="K9" s="270"/>
    </row>
    <row r="10" spans="1:11" ht="15.75" thickBot="1">
      <c r="A10" s="27"/>
      <c r="B10" s="32"/>
      <c r="C10" s="32"/>
      <c r="D10" s="71" t="s">
        <v>334</v>
      </c>
      <c r="E10" s="66">
        <v>3</v>
      </c>
      <c r="F10" s="67">
        <v>1</v>
      </c>
      <c r="G10" s="68">
        <v>2002</v>
      </c>
      <c r="H10" s="60">
        <f t="shared" si="0"/>
        <v>0</v>
      </c>
      <c r="I10" s="68">
        <v>0</v>
      </c>
      <c r="J10" s="181">
        <f t="shared" si="1"/>
        <v>0</v>
      </c>
      <c r="K10" s="243"/>
    </row>
    <row r="11" spans="1:11" ht="15.75" customHeight="1" thickBot="1">
      <c r="A11" s="82">
        <v>2</v>
      </c>
      <c r="B11" s="28" t="s">
        <v>99</v>
      </c>
      <c r="C11" s="28">
        <f>титул!$B$7</f>
        <v>25</v>
      </c>
      <c r="D11" s="69" t="s">
        <v>129</v>
      </c>
      <c r="E11" s="58">
        <v>1</v>
      </c>
      <c r="F11" s="59">
        <v>1</v>
      </c>
      <c r="G11" s="60">
        <v>2006</v>
      </c>
      <c r="H11" s="60">
        <f aca="true" t="shared" si="2" ref="H11:H61">IF(G11&gt;2010,E11,0)</f>
        <v>0</v>
      </c>
      <c r="I11" s="60">
        <v>1</v>
      </c>
      <c r="J11" s="181">
        <f aca="true" t="shared" si="3" ref="J11:J61">IF(G11&gt;2010,I11,0)</f>
        <v>0</v>
      </c>
      <c r="K11" s="269">
        <f>SUM(H11:H28)/C11</f>
        <v>0.56</v>
      </c>
    </row>
    <row r="12" spans="1:11" ht="11.25" customHeight="1" thickBot="1">
      <c r="A12" s="216"/>
      <c r="B12" s="30"/>
      <c r="C12" s="30"/>
      <c r="D12" s="84" t="s">
        <v>24</v>
      </c>
      <c r="E12" s="85">
        <v>9</v>
      </c>
      <c r="F12" s="226">
        <v>1</v>
      </c>
      <c r="G12" s="227">
        <v>2013</v>
      </c>
      <c r="H12" s="60">
        <f t="shared" si="2"/>
        <v>9</v>
      </c>
      <c r="I12" s="227">
        <v>9</v>
      </c>
      <c r="J12" s="181">
        <f t="shared" si="3"/>
        <v>9</v>
      </c>
      <c r="K12" s="270"/>
    </row>
    <row r="13" spans="1:11" ht="20.25" customHeight="1" thickBot="1">
      <c r="A13" s="216"/>
      <c r="B13" s="30"/>
      <c r="C13" s="30"/>
      <c r="D13" s="84" t="s">
        <v>25</v>
      </c>
      <c r="E13" s="85">
        <v>5</v>
      </c>
      <c r="F13" s="226">
        <v>1</v>
      </c>
      <c r="G13" s="227">
        <v>2013</v>
      </c>
      <c r="H13" s="60">
        <f t="shared" si="2"/>
        <v>5</v>
      </c>
      <c r="I13" s="227">
        <v>5</v>
      </c>
      <c r="J13" s="181">
        <f t="shared" si="3"/>
        <v>5</v>
      </c>
      <c r="K13" s="270"/>
    </row>
    <row r="14" spans="1:11" ht="11.25" customHeight="1" thickBot="1">
      <c r="A14" s="216"/>
      <c r="B14" s="30"/>
      <c r="C14" s="29"/>
      <c r="D14" s="70" t="s">
        <v>130</v>
      </c>
      <c r="E14" s="62">
        <v>2</v>
      </c>
      <c r="F14" s="63">
        <v>1</v>
      </c>
      <c r="G14" s="64">
        <v>2009</v>
      </c>
      <c r="H14" s="60">
        <f t="shared" si="2"/>
        <v>0</v>
      </c>
      <c r="I14" s="64">
        <v>2</v>
      </c>
      <c r="J14" s="181">
        <f t="shared" si="3"/>
        <v>0</v>
      </c>
      <c r="K14" s="270"/>
    </row>
    <row r="15" spans="1:11" ht="11.25" customHeight="1" thickBot="1">
      <c r="A15" s="24"/>
      <c r="B15" s="29"/>
      <c r="C15" s="29"/>
      <c r="D15" s="70" t="s">
        <v>131</v>
      </c>
      <c r="E15" s="62">
        <v>10</v>
      </c>
      <c r="F15" s="63">
        <v>1</v>
      </c>
      <c r="G15" s="64">
        <v>1992</v>
      </c>
      <c r="H15" s="60">
        <f t="shared" si="2"/>
        <v>0</v>
      </c>
      <c r="I15" s="64">
        <v>10</v>
      </c>
      <c r="J15" s="181">
        <f t="shared" si="3"/>
        <v>0</v>
      </c>
      <c r="K15" s="270"/>
    </row>
    <row r="16" spans="1:11" ht="11.25" customHeight="1" thickBot="1">
      <c r="A16" s="24"/>
      <c r="B16" s="29"/>
      <c r="C16" s="29"/>
      <c r="D16" s="70" t="s">
        <v>132</v>
      </c>
      <c r="E16" s="62">
        <v>5</v>
      </c>
      <c r="F16" s="63">
        <v>1</v>
      </c>
      <c r="G16" s="64">
        <v>2002</v>
      </c>
      <c r="H16" s="60">
        <f t="shared" si="2"/>
        <v>0</v>
      </c>
      <c r="I16" s="64">
        <v>5</v>
      </c>
      <c r="J16" s="181">
        <f t="shared" si="3"/>
        <v>0</v>
      </c>
      <c r="K16" s="270"/>
    </row>
    <row r="17" spans="1:11" ht="11.25" customHeight="1" thickBot="1">
      <c r="A17" s="24"/>
      <c r="B17" s="29"/>
      <c r="C17" s="29"/>
      <c r="D17" s="70" t="s">
        <v>133</v>
      </c>
      <c r="E17" s="62">
        <v>1</v>
      </c>
      <c r="F17" s="63">
        <v>1</v>
      </c>
      <c r="G17" s="64">
        <v>1994</v>
      </c>
      <c r="H17" s="60">
        <f t="shared" si="2"/>
        <v>0</v>
      </c>
      <c r="I17" s="64">
        <v>1</v>
      </c>
      <c r="J17" s="181">
        <f t="shared" si="3"/>
        <v>0</v>
      </c>
      <c r="K17" s="270"/>
    </row>
    <row r="18" spans="1:11" ht="11.25" customHeight="1" thickBot="1">
      <c r="A18" s="24"/>
      <c r="B18" s="29"/>
      <c r="C18" s="29"/>
      <c r="D18" s="70" t="s">
        <v>134</v>
      </c>
      <c r="E18" s="62">
        <v>20</v>
      </c>
      <c r="F18" s="63">
        <v>1</v>
      </c>
      <c r="G18" s="64">
        <v>1992</v>
      </c>
      <c r="H18" s="60">
        <f t="shared" si="2"/>
        <v>0</v>
      </c>
      <c r="I18" s="64">
        <v>20</v>
      </c>
      <c r="J18" s="181">
        <f t="shared" si="3"/>
        <v>0</v>
      </c>
      <c r="K18" s="270"/>
    </row>
    <row r="19" spans="1:11" ht="11.25" customHeight="1" thickBot="1">
      <c r="A19" s="24"/>
      <c r="B19" s="29"/>
      <c r="C19" s="29"/>
      <c r="D19" s="70" t="s">
        <v>135</v>
      </c>
      <c r="E19" s="62">
        <v>15</v>
      </c>
      <c r="F19" s="63">
        <v>1</v>
      </c>
      <c r="G19" s="64">
        <v>1994</v>
      </c>
      <c r="H19" s="60">
        <f t="shared" si="2"/>
        <v>0</v>
      </c>
      <c r="I19" s="64">
        <v>0</v>
      </c>
      <c r="J19" s="181">
        <f t="shared" si="3"/>
        <v>0</v>
      </c>
      <c r="K19" s="270"/>
    </row>
    <row r="20" spans="1:11" ht="23.25" thickBot="1">
      <c r="A20" s="24"/>
      <c r="B20" s="29"/>
      <c r="C20" s="29"/>
      <c r="D20" s="70" t="s">
        <v>136</v>
      </c>
      <c r="E20" s="62">
        <v>2</v>
      </c>
      <c r="F20" s="63">
        <v>1</v>
      </c>
      <c r="G20" s="64">
        <v>2001</v>
      </c>
      <c r="H20" s="60">
        <f t="shared" si="2"/>
        <v>0</v>
      </c>
      <c r="I20" s="64">
        <v>2</v>
      </c>
      <c r="J20" s="181">
        <f t="shared" si="3"/>
        <v>0</v>
      </c>
      <c r="K20" s="270"/>
    </row>
    <row r="21" spans="1:11" ht="11.25" customHeight="1" thickBot="1">
      <c r="A21" s="24"/>
      <c r="B21" s="29"/>
      <c r="C21" s="29"/>
      <c r="D21" s="70" t="s">
        <v>137</v>
      </c>
      <c r="E21" s="62">
        <v>2</v>
      </c>
      <c r="F21" s="63">
        <v>1</v>
      </c>
      <c r="G21" s="64">
        <v>2004</v>
      </c>
      <c r="H21" s="60">
        <f t="shared" si="2"/>
        <v>0</v>
      </c>
      <c r="I21" s="64">
        <v>2</v>
      </c>
      <c r="J21" s="181">
        <f t="shared" si="3"/>
        <v>0</v>
      </c>
      <c r="K21" s="270"/>
    </row>
    <row r="22" spans="1:11" ht="11.25" customHeight="1" thickBot="1">
      <c r="A22" s="24"/>
      <c r="B22" s="29"/>
      <c r="C22" s="29"/>
      <c r="D22" s="70" t="s">
        <v>300</v>
      </c>
      <c r="E22" s="62">
        <v>1</v>
      </c>
      <c r="F22" s="63">
        <v>1</v>
      </c>
      <c r="G22" s="64">
        <v>2007</v>
      </c>
      <c r="H22" s="60">
        <f t="shared" si="2"/>
        <v>0</v>
      </c>
      <c r="I22" s="64">
        <v>1</v>
      </c>
      <c r="J22" s="181">
        <f t="shared" si="3"/>
        <v>0</v>
      </c>
      <c r="K22" s="270"/>
    </row>
    <row r="23" spans="1:11" ht="11.25" customHeight="1" thickBot="1">
      <c r="A23" s="24"/>
      <c r="B23" s="29"/>
      <c r="C23" s="29"/>
      <c r="D23" s="70" t="s">
        <v>138</v>
      </c>
      <c r="E23" s="62">
        <v>2</v>
      </c>
      <c r="F23" s="63">
        <v>1</v>
      </c>
      <c r="G23" s="64">
        <v>2006</v>
      </c>
      <c r="H23" s="60">
        <f t="shared" si="2"/>
        <v>0</v>
      </c>
      <c r="I23" s="64">
        <v>2</v>
      </c>
      <c r="J23" s="181">
        <f t="shared" si="3"/>
        <v>0</v>
      </c>
      <c r="K23" s="270"/>
    </row>
    <row r="24" spans="1:11" ht="11.25" customHeight="1" thickBot="1">
      <c r="A24" s="24"/>
      <c r="B24" s="29"/>
      <c r="C24" s="29"/>
      <c r="D24" s="70" t="s">
        <v>142</v>
      </c>
      <c r="E24" s="62">
        <v>3</v>
      </c>
      <c r="F24" s="63">
        <v>1</v>
      </c>
      <c r="G24" s="64">
        <v>2001</v>
      </c>
      <c r="H24" s="60">
        <f t="shared" si="2"/>
        <v>0</v>
      </c>
      <c r="I24" s="64">
        <v>3</v>
      </c>
      <c r="J24" s="181">
        <f t="shared" si="3"/>
        <v>0</v>
      </c>
      <c r="K24" s="270"/>
    </row>
    <row r="25" spans="1:11" ht="11.25" customHeight="1" thickBot="1">
      <c r="A25" s="24"/>
      <c r="B25" s="29"/>
      <c r="C25" s="29"/>
      <c r="D25" s="70" t="s">
        <v>410</v>
      </c>
      <c r="E25" s="62">
        <v>20</v>
      </c>
      <c r="F25" s="63">
        <v>1</v>
      </c>
      <c r="G25" s="64">
        <v>1993</v>
      </c>
      <c r="H25" s="60">
        <f t="shared" si="2"/>
        <v>0</v>
      </c>
      <c r="I25" s="64">
        <v>20</v>
      </c>
      <c r="J25" s="181">
        <f t="shared" si="3"/>
        <v>0</v>
      </c>
      <c r="K25" s="270"/>
    </row>
    <row r="26" spans="1:11" ht="11.25" customHeight="1" thickBot="1">
      <c r="A26" s="24"/>
      <c r="B26" s="29"/>
      <c r="C26" s="29"/>
      <c r="D26" s="70" t="s">
        <v>411</v>
      </c>
      <c r="E26" s="62">
        <v>20</v>
      </c>
      <c r="F26" s="63">
        <v>1</v>
      </c>
      <c r="G26" s="64">
        <v>1993</v>
      </c>
      <c r="H26" s="60">
        <f t="shared" si="2"/>
        <v>0</v>
      </c>
      <c r="I26" s="64">
        <v>20</v>
      </c>
      <c r="J26" s="181">
        <f t="shared" si="3"/>
        <v>0</v>
      </c>
      <c r="K26" s="270"/>
    </row>
    <row r="27" spans="1:11" ht="23.25" thickBot="1">
      <c r="A27" s="24"/>
      <c r="B27" s="29"/>
      <c r="C27" s="29"/>
      <c r="D27" s="70" t="s">
        <v>412</v>
      </c>
      <c r="E27" s="62">
        <v>10</v>
      </c>
      <c r="F27" s="63">
        <v>1</v>
      </c>
      <c r="G27" s="64">
        <v>1993</v>
      </c>
      <c r="H27" s="60">
        <f t="shared" si="2"/>
        <v>0</v>
      </c>
      <c r="I27" s="64">
        <v>0</v>
      </c>
      <c r="J27" s="181">
        <f t="shared" si="3"/>
        <v>0</v>
      </c>
      <c r="K27" s="270"/>
    </row>
    <row r="28" spans="1:11" ht="12" customHeight="1" thickBot="1">
      <c r="A28" s="27"/>
      <c r="B28" s="32"/>
      <c r="C28" s="32"/>
      <c r="D28" s="71" t="s">
        <v>413</v>
      </c>
      <c r="E28" s="66">
        <v>3</v>
      </c>
      <c r="F28" s="67">
        <v>1</v>
      </c>
      <c r="G28" s="68">
        <v>1998</v>
      </c>
      <c r="H28" s="60">
        <f t="shared" si="2"/>
        <v>0</v>
      </c>
      <c r="I28" s="68">
        <v>3</v>
      </c>
      <c r="J28" s="181">
        <f t="shared" si="3"/>
        <v>0</v>
      </c>
      <c r="K28" s="243"/>
    </row>
    <row r="29" spans="1:11" ht="23.25" thickBot="1">
      <c r="A29" s="82">
        <v>3</v>
      </c>
      <c r="B29" s="28" t="s">
        <v>100</v>
      </c>
      <c r="C29" s="28">
        <f>титул!$B$7</f>
        <v>25</v>
      </c>
      <c r="D29" s="70" t="s">
        <v>401</v>
      </c>
      <c r="E29" s="62">
        <v>25</v>
      </c>
      <c r="F29" s="63">
        <v>0</v>
      </c>
      <c r="G29" s="64">
        <v>2014</v>
      </c>
      <c r="H29" s="60">
        <f aca="true" t="shared" si="4" ref="H29:H41">IF(G29&gt;2010,E29,0)</f>
        <v>25</v>
      </c>
      <c r="I29" s="64">
        <v>25</v>
      </c>
      <c r="J29" s="181">
        <f aca="true" t="shared" si="5" ref="J29:J41">IF(G29&gt;2010,I29,0)</f>
        <v>25</v>
      </c>
      <c r="K29" s="269">
        <f>SUM(H29:H41)/C29</f>
        <v>2.8</v>
      </c>
    </row>
    <row r="30" spans="1:11" ht="23.25" thickBot="1">
      <c r="A30" s="24"/>
      <c r="B30" s="29"/>
      <c r="C30" s="29"/>
      <c r="D30" s="285" t="s">
        <v>464</v>
      </c>
      <c r="E30" s="286">
        <v>25</v>
      </c>
      <c r="F30" s="287">
        <v>1</v>
      </c>
      <c r="G30" s="288">
        <v>2015</v>
      </c>
      <c r="H30" s="289">
        <f t="shared" si="4"/>
        <v>25</v>
      </c>
      <c r="I30" s="288">
        <v>25</v>
      </c>
      <c r="J30" s="290">
        <f t="shared" si="5"/>
        <v>25</v>
      </c>
      <c r="K30" s="270"/>
    </row>
    <row r="31" spans="1:11" ht="23.25" thickBot="1">
      <c r="A31" s="24"/>
      <c r="B31" s="29"/>
      <c r="C31" s="29"/>
      <c r="D31" s="70" t="s">
        <v>223</v>
      </c>
      <c r="E31" s="62">
        <v>6</v>
      </c>
      <c r="F31" s="63">
        <v>1</v>
      </c>
      <c r="G31" s="64">
        <v>1997</v>
      </c>
      <c r="H31" s="60">
        <f t="shared" si="4"/>
        <v>0</v>
      </c>
      <c r="I31" s="64">
        <v>0</v>
      </c>
      <c r="J31" s="181">
        <f t="shared" si="5"/>
        <v>0</v>
      </c>
      <c r="K31" s="270"/>
    </row>
    <row r="32" spans="1:11" ht="23.25" thickBot="1">
      <c r="A32" s="24"/>
      <c r="B32" s="29"/>
      <c r="C32" s="29"/>
      <c r="D32" s="70" t="s">
        <v>224</v>
      </c>
      <c r="E32" s="62">
        <v>6</v>
      </c>
      <c r="F32" s="63">
        <v>1</v>
      </c>
      <c r="G32" s="64">
        <v>1997</v>
      </c>
      <c r="H32" s="60">
        <f t="shared" si="4"/>
        <v>0</v>
      </c>
      <c r="I32" s="64">
        <v>0</v>
      </c>
      <c r="J32" s="181">
        <f t="shared" si="5"/>
        <v>0</v>
      </c>
      <c r="K32" s="270"/>
    </row>
    <row r="33" spans="1:11" ht="23.25" thickBot="1">
      <c r="A33" s="24"/>
      <c r="B33" s="29"/>
      <c r="C33" s="29"/>
      <c r="D33" s="70" t="s">
        <v>55</v>
      </c>
      <c r="E33" s="62">
        <v>17</v>
      </c>
      <c r="F33" s="63">
        <v>1</v>
      </c>
      <c r="G33" s="64">
        <v>1988</v>
      </c>
      <c r="H33" s="60">
        <f t="shared" si="4"/>
        <v>0</v>
      </c>
      <c r="I33" s="64">
        <v>17</v>
      </c>
      <c r="J33" s="181">
        <f t="shared" si="5"/>
        <v>0</v>
      </c>
      <c r="K33" s="270"/>
    </row>
    <row r="34" spans="1:11" ht="11.25" customHeight="1" thickBot="1">
      <c r="A34" s="24"/>
      <c r="B34" s="29"/>
      <c r="C34" s="29"/>
      <c r="D34" s="70" t="s">
        <v>303</v>
      </c>
      <c r="E34" s="62">
        <v>40</v>
      </c>
      <c r="F34" s="63">
        <v>1</v>
      </c>
      <c r="G34" s="64">
        <v>1999</v>
      </c>
      <c r="H34" s="60">
        <f t="shared" si="4"/>
        <v>0</v>
      </c>
      <c r="I34" s="64">
        <v>0</v>
      </c>
      <c r="J34" s="181">
        <f t="shared" si="5"/>
        <v>0</v>
      </c>
      <c r="K34" s="270"/>
    </row>
    <row r="35" spans="1:11" ht="26.25" customHeight="1" thickBot="1">
      <c r="A35" s="24"/>
      <c r="B35" s="29"/>
      <c r="C35" s="29"/>
      <c r="D35" s="285" t="s">
        <v>241</v>
      </c>
      <c r="E35" s="286">
        <v>10</v>
      </c>
      <c r="F35" s="287">
        <v>1</v>
      </c>
      <c r="G35" s="288">
        <v>2015</v>
      </c>
      <c r="H35" s="289">
        <f t="shared" si="4"/>
        <v>10</v>
      </c>
      <c r="I35" s="288">
        <v>10</v>
      </c>
      <c r="J35" s="290">
        <f t="shared" si="5"/>
        <v>10</v>
      </c>
      <c r="K35" s="270"/>
    </row>
    <row r="36" spans="1:11" ht="26.25" customHeight="1" thickBot="1">
      <c r="A36" s="24"/>
      <c r="B36" s="29"/>
      <c r="C36" s="29"/>
      <c r="D36" s="285" t="s">
        <v>242</v>
      </c>
      <c r="E36" s="286">
        <v>10</v>
      </c>
      <c r="F36" s="287">
        <v>1</v>
      </c>
      <c r="G36" s="288">
        <v>2015</v>
      </c>
      <c r="H36" s="289">
        <f t="shared" si="4"/>
        <v>10</v>
      </c>
      <c r="I36" s="288">
        <v>10</v>
      </c>
      <c r="J36" s="290">
        <f t="shared" si="5"/>
        <v>10</v>
      </c>
      <c r="K36" s="270"/>
    </row>
    <row r="37" spans="1:11" ht="23.25" thickBot="1">
      <c r="A37" s="24"/>
      <c r="B37" s="29"/>
      <c r="C37" s="29"/>
      <c r="D37" s="70" t="s">
        <v>54</v>
      </c>
      <c r="E37" s="62">
        <v>16</v>
      </c>
      <c r="F37" s="63">
        <v>1</v>
      </c>
      <c r="G37" s="64">
        <v>1985</v>
      </c>
      <c r="H37" s="60">
        <f t="shared" si="4"/>
        <v>0</v>
      </c>
      <c r="I37" s="64">
        <v>16</v>
      </c>
      <c r="J37" s="181">
        <f t="shared" si="5"/>
        <v>0</v>
      </c>
      <c r="K37" s="270"/>
    </row>
    <row r="38" spans="1:11" ht="23.25" thickBot="1">
      <c r="A38" s="24"/>
      <c r="B38" s="29"/>
      <c r="C38" s="29"/>
      <c r="D38" s="70" t="s">
        <v>52</v>
      </c>
      <c r="E38" s="62">
        <v>22</v>
      </c>
      <c r="F38" s="63">
        <v>1</v>
      </c>
      <c r="G38" s="64">
        <v>2004</v>
      </c>
      <c r="H38" s="60">
        <f t="shared" si="4"/>
        <v>0</v>
      </c>
      <c r="I38" s="64">
        <v>22</v>
      </c>
      <c r="J38" s="181">
        <f t="shared" si="5"/>
        <v>0</v>
      </c>
      <c r="K38" s="270"/>
    </row>
    <row r="39" spans="1:11" ht="23.25" thickBot="1">
      <c r="A39" s="24"/>
      <c r="B39" s="29"/>
      <c r="C39" s="29"/>
      <c r="D39" s="70" t="s">
        <v>226</v>
      </c>
      <c r="E39" s="62">
        <v>14</v>
      </c>
      <c r="F39" s="63">
        <v>1</v>
      </c>
      <c r="G39" s="64">
        <v>1997</v>
      </c>
      <c r="H39" s="60">
        <f t="shared" si="4"/>
        <v>0</v>
      </c>
      <c r="I39" s="64">
        <v>0</v>
      </c>
      <c r="J39" s="181">
        <f t="shared" si="5"/>
        <v>0</v>
      </c>
      <c r="K39" s="270"/>
    </row>
    <row r="40" spans="1:11" ht="23.25" thickBot="1">
      <c r="A40" s="24"/>
      <c r="B40" s="29"/>
      <c r="C40" s="29"/>
      <c r="D40" s="70" t="s">
        <v>227</v>
      </c>
      <c r="E40" s="62">
        <v>15</v>
      </c>
      <c r="F40" s="63">
        <v>1</v>
      </c>
      <c r="G40" s="64">
        <v>1997</v>
      </c>
      <c r="H40" s="60">
        <f t="shared" si="4"/>
        <v>0</v>
      </c>
      <c r="I40" s="64">
        <v>0</v>
      </c>
      <c r="J40" s="181">
        <f t="shared" si="5"/>
        <v>0</v>
      </c>
      <c r="K40" s="270"/>
    </row>
    <row r="41" spans="1:11" ht="23.25" thickBot="1">
      <c r="A41" s="27"/>
      <c r="B41" s="32"/>
      <c r="C41" s="32"/>
      <c r="D41" s="71" t="s">
        <v>56</v>
      </c>
      <c r="E41" s="66">
        <v>10</v>
      </c>
      <c r="F41" s="67">
        <v>1</v>
      </c>
      <c r="G41" s="98">
        <v>1970</v>
      </c>
      <c r="H41" s="60">
        <f t="shared" si="4"/>
        <v>0</v>
      </c>
      <c r="I41" s="98">
        <v>10</v>
      </c>
      <c r="J41" s="181">
        <f t="shared" si="5"/>
        <v>0</v>
      </c>
      <c r="K41" s="243"/>
    </row>
    <row r="42" spans="1:11" ht="11.25" customHeight="1" thickBot="1">
      <c r="A42" s="273">
        <v>4</v>
      </c>
      <c r="B42" s="271" t="s">
        <v>572</v>
      </c>
      <c r="C42" s="28">
        <f>титул!$B$7</f>
        <v>25</v>
      </c>
      <c r="D42" s="57" t="s">
        <v>592</v>
      </c>
      <c r="E42" s="58">
        <v>2</v>
      </c>
      <c r="F42" s="59">
        <v>1</v>
      </c>
      <c r="G42" s="60">
        <v>2008</v>
      </c>
      <c r="H42" s="60">
        <f t="shared" si="2"/>
        <v>0</v>
      </c>
      <c r="I42" s="60">
        <v>0</v>
      </c>
      <c r="J42" s="181">
        <f t="shared" si="3"/>
        <v>0</v>
      </c>
      <c r="K42" s="269">
        <f>SUM(H42:H66)/C42</f>
        <v>4.36</v>
      </c>
    </row>
    <row r="43" spans="1:11" ht="23.25" thickBot="1">
      <c r="A43" s="242"/>
      <c r="B43" s="272"/>
      <c r="C43" s="29"/>
      <c r="D43" s="61" t="s">
        <v>8</v>
      </c>
      <c r="E43" s="62">
        <v>15</v>
      </c>
      <c r="F43" s="63">
        <v>1</v>
      </c>
      <c r="G43" s="64">
        <v>2010</v>
      </c>
      <c r="H43" s="60">
        <f t="shared" si="2"/>
        <v>0</v>
      </c>
      <c r="I43" s="64">
        <v>0</v>
      </c>
      <c r="J43" s="181">
        <f t="shared" si="3"/>
        <v>0</v>
      </c>
      <c r="K43" s="270"/>
    </row>
    <row r="44" spans="1:11" ht="11.25" customHeight="1" thickBot="1">
      <c r="A44" s="24"/>
      <c r="B44" s="29"/>
      <c r="C44" s="29"/>
      <c r="D44" s="61" t="s">
        <v>37</v>
      </c>
      <c r="E44" s="62">
        <v>5</v>
      </c>
      <c r="F44" s="63">
        <v>1</v>
      </c>
      <c r="G44" s="64">
        <v>2003</v>
      </c>
      <c r="H44" s="60">
        <f t="shared" si="2"/>
        <v>0</v>
      </c>
      <c r="I44" s="64">
        <v>5</v>
      </c>
      <c r="J44" s="181">
        <f t="shared" si="3"/>
        <v>0</v>
      </c>
      <c r="K44" s="270"/>
    </row>
    <row r="45" spans="1:11" ht="38.25" customHeight="1" thickBot="1">
      <c r="A45" s="24"/>
      <c r="B45" s="29"/>
      <c r="C45" s="29"/>
      <c r="D45" s="61" t="s">
        <v>27</v>
      </c>
      <c r="E45" s="62">
        <v>12</v>
      </c>
      <c r="F45" s="63">
        <v>0</v>
      </c>
      <c r="G45" s="64">
        <v>2013</v>
      </c>
      <c r="H45" s="60">
        <f t="shared" si="2"/>
        <v>12</v>
      </c>
      <c r="I45" s="64">
        <v>12</v>
      </c>
      <c r="J45" s="181">
        <f t="shared" si="3"/>
        <v>12</v>
      </c>
      <c r="K45" s="270"/>
    </row>
    <row r="46" spans="1:11" ht="40.5" customHeight="1" thickBot="1">
      <c r="A46" s="24"/>
      <c r="B46" s="29"/>
      <c r="C46" s="29"/>
      <c r="D46" s="61" t="s">
        <v>28</v>
      </c>
      <c r="E46" s="62">
        <v>12</v>
      </c>
      <c r="F46" s="63">
        <v>0</v>
      </c>
      <c r="G46" s="64">
        <v>2013</v>
      </c>
      <c r="H46" s="60">
        <f t="shared" si="2"/>
        <v>12</v>
      </c>
      <c r="I46" s="64">
        <v>12</v>
      </c>
      <c r="J46" s="181">
        <f t="shared" si="3"/>
        <v>12</v>
      </c>
      <c r="K46" s="270"/>
    </row>
    <row r="47" spans="1:11" ht="40.5" customHeight="1" thickBot="1">
      <c r="A47" s="24"/>
      <c r="B47" s="29"/>
      <c r="C47" s="29"/>
      <c r="D47" s="61" t="s">
        <v>206</v>
      </c>
      <c r="E47" s="62">
        <v>25</v>
      </c>
      <c r="F47" s="63">
        <v>1</v>
      </c>
      <c r="G47" s="64">
        <v>2014</v>
      </c>
      <c r="H47" s="60">
        <f t="shared" si="2"/>
        <v>25</v>
      </c>
      <c r="I47" s="64">
        <v>25</v>
      </c>
      <c r="J47" s="181">
        <f t="shared" si="3"/>
        <v>25</v>
      </c>
      <c r="K47" s="270"/>
    </row>
    <row r="48" spans="1:11" ht="40.5" customHeight="1" thickBot="1">
      <c r="A48" s="24"/>
      <c r="B48" s="29"/>
      <c r="C48" s="29"/>
      <c r="D48" s="61" t="s">
        <v>207</v>
      </c>
      <c r="E48" s="62">
        <v>25</v>
      </c>
      <c r="F48" s="63">
        <v>1</v>
      </c>
      <c r="G48" s="64">
        <v>2014</v>
      </c>
      <c r="H48" s="60">
        <f t="shared" si="2"/>
        <v>25</v>
      </c>
      <c r="I48" s="64">
        <v>25</v>
      </c>
      <c r="J48" s="181">
        <f t="shared" si="3"/>
        <v>25</v>
      </c>
      <c r="K48" s="270"/>
    </row>
    <row r="49" spans="1:11" ht="30.75" customHeight="1" thickBot="1">
      <c r="A49" s="24"/>
      <c r="B49" s="29"/>
      <c r="C49" s="29"/>
      <c r="D49" s="284" t="s">
        <v>208</v>
      </c>
      <c r="E49" s="62">
        <v>20</v>
      </c>
      <c r="F49" s="63">
        <v>1</v>
      </c>
      <c r="G49" s="64">
        <v>2014</v>
      </c>
      <c r="H49" s="60">
        <f t="shared" si="2"/>
        <v>20</v>
      </c>
      <c r="I49" s="64">
        <v>0</v>
      </c>
      <c r="J49" s="181">
        <f t="shared" si="3"/>
        <v>0</v>
      </c>
      <c r="K49" s="270"/>
    </row>
    <row r="50" spans="1:11" ht="21" customHeight="1" thickBot="1">
      <c r="A50" s="24"/>
      <c r="B50" s="29"/>
      <c r="C50" s="29"/>
      <c r="D50" s="61" t="s">
        <v>209</v>
      </c>
      <c r="E50" s="62">
        <v>15</v>
      </c>
      <c r="F50" s="63">
        <v>1</v>
      </c>
      <c r="G50" s="64">
        <v>2015</v>
      </c>
      <c r="H50" s="60">
        <f t="shared" si="2"/>
        <v>15</v>
      </c>
      <c r="I50" s="64">
        <v>15</v>
      </c>
      <c r="J50" s="181">
        <f t="shared" si="3"/>
        <v>15</v>
      </c>
      <c r="K50" s="270"/>
    </row>
    <row r="51" spans="1:11" ht="23.25" thickBot="1">
      <c r="A51" s="24"/>
      <c r="B51" s="29"/>
      <c r="C51" s="29"/>
      <c r="D51" s="61" t="s">
        <v>9</v>
      </c>
      <c r="E51" s="62">
        <v>1</v>
      </c>
      <c r="F51" s="63">
        <v>1</v>
      </c>
      <c r="G51" s="64">
        <v>2003</v>
      </c>
      <c r="H51" s="60">
        <f t="shared" si="2"/>
        <v>0</v>
      </c>
      <c r="I51" s="64">
        <v>1</v>
      </c>
      <c r="J51" s="181">
        <f t="shared" si="3"/>
        <v>0</v>
      </c>
      <c r="K51" s="270"/>
    </row>
    <row r="52" spans="1:11" ht="23.25" thickBot="1">
      <c r="A52" s="24"/>
      <c r="B52" s="29"/>
      <c r="C52" s="29"/>
      <c r="D52" s="61" t="s">
        <v>53</v>
      </c>
      <c r="E52" s="62">
        <v>2</v>
      </c>
      <c r="F52" s="63">
        <v>1</v>
      </c>
      <c r="G52" s="64">
        <v>2001</v>
      </c>
      <c r="H52" s="60">
        <f t="shared" si="2"/>
        <v>0</v>
      </c>
      <c r="I52" s="64">
        <v>2</v>
      </c>
      <c r="J52" s="181">
        <f t="shared" si="3"/>
        <v>0</v>
      </c>
      <c r="K52" s="270"/>
    </row>
    <row r="53" spans="1:11" ht="11.25" customHeight="1" thickBot="1">
      <c r="A53" s="24"/>
      <c r="B53" s="29"/>
      <c r="C53" s="29"/>
      <c r="D53" s="61" t="s">
        <v>43</v>
      </c>
      <c r="E53" s="62">
        <v>3</v>
      </c>
      <c r="F53" s="63">
        <v>1</v>
      </c>
      <c r="G53" s="64">
        <v>2000</v>
      </c>
      <c r="H53" s="60">
        <f t="shared" si="2"/>
        <v>0</v>
      </c>
      <c r="I53" s="64">
        <v>3</v>
      </c>
      <c r="J53" s="181">
        <f t="shared" si="3"/>
        <v>0</v>
      </c>
      <c r="K53" s="270"/>
    </row>
    <row r="54" spans="1:11" ht="11.25" customHeight="1" thickBot="1">
      <c r="A54" s="24"/>
      <c r="B54" s="29"/>
      <c r="C54" s="29"/>
      <c r="D54" s="61" t="s">
        <v>11</v>
      </c>
      <c r="E54" s="62">
        <v>11</v>
      </c>
      <c r="F54" s="63">
        <v>1</v>
      </c>
      <c r="G54" s="64">
        <v>2000</v>
      </c>
      <c r="H54" s="60">
        <f t="shared" si="2"/>
        <v>0</v>
      </c>
      <c r="I54" s="64">
        <v>11</v>
      </c>
      <c r="J54" s="181">
        <f t="shared" si="3"/>
        <v>0</v>
      </c>
      <c r="K54" s="270"/>
    </row>
    <row r="55" spans="1:11" ht="11.25" customHeight="1" thickBot="1">
      <c r="A55" s="24"/>
      <c r="B55" s="29"/>
      <c r="C55" s="29"/>
      <c r="D55" s="61" t="s">
        <v>12</v>
      </c>
      <c r="E55" s="62">
        <v>2</v>
      </c>
      <c r="F55" s="63">
        <v>1</v>
      </c>
      <c r="G55" s="64">
        <v>2000</v>
      </c>
      <c r="H55" s="60">
        <f t="shared" si="2"/>
        <v>0</v>
      </c>
      <c r="I55" s="64">
        <v>0</v>
      </c>
      <c r="J55" s="181">
        <f t="shared" si="3"/>
        <v>0</v>
      </c>
      <c r="K55" s="270"/>
    </row>
    <row r="56" spans="1:11" ht="23.25" thickBot="1">
      <c r="A56" s="24"/>
      <c r="B56" s="29"/>
      <c r="C56" s="29"/>
      <c r="D56" s="61" t="s">
        <v>13</v>
      </c>
      <c r="E56" s="62">
        <v>1</v>
      </c>
      <c r="F56" s="63">
        <v>1</v>
      </c>
      <c r="G56" s="64">
        <v>2004</v>
      </c>
      <c r="H56" s="60">
        <f t="shared" si="2"/>
        <v>0</v>
      </c>
      <c r="I56" s="64">
        <v>0</v>
      </c>
      <c r="J56" s="181">
        <f t="shared" si="3"/>
        <v>0</v>
      </c>
      <c r="K56" s="270"/>
    </row>
    <row r="57" spans="1:11" ht="23.25" thickBot="1">
      <c r="A57" s="24"/>
      <c r="B57" s="29"/>
      <c r="C57" s="29"/>
      <c r="D57" s="61" t="s">
        <v>290</v>
      </c>
      <c r="E57" s="62">
        <v>3</v>
      </c>
      <c r="F57" s="63">
        <v>1</v>
      </c>
      <c r="G57" s="64">
        <v>2003</v>
      </c>
      <c r="H57" s="60">
        <f t="shared" si="2"/>
        <v>0</v>
      </c>
      <c r="I57" s="64">
        <v>3</v>
      </c>
      <c r="J57" s="181">
        <f t="shared" si="3"/>
        <v>0</v>
      </c>
      <c r="K57" s="270"/>
    </row>
    <row r="58" spans="1:11" ht="11.25" customHeight="1" thickBot="1">
      <c r="A58" s="24"/>
      <c r="B58" s="29"/>
      <c r="C58" s="29"/>
      <c r="D58" s="61" t="s">
        <v>289</v>
      </c>
      <c r="E58" s="62">
        <v>10</v>
      </c>
      <c r="F58" s="63">
        <v>1</v>
      </c>
      <c r="G58" s="64">
        <v>2006</v>
      </c>
      <c r="H58" s="60">
        <f t="shared" si="2"/>
        <v>0</v>
      </c>
      <c r="I58" s="64">
        <v>10</v>
      </c>
      <c r="J58" s="181">
        <f t="shared" si="3"/>
        <v>0</v>
      </c>
      <c r="K58" s="270"/>
    </row>
    <row r="59" spans="1:11" ht="11.25" customHeight="1" thickBot="1">
      <c r="A59" s="24"/>
      <c r="B59" s="29"/>
      <c r="C59" s="29"/>
      <c r="D59" s="61" t="s">
        <v>292</v>
      </c>
      <c r="E59" s="62">
        <v>3</v>
      </c>
      <c r="F59" s="63">
        <v>1</v>
      </c>
      <c r="G59" s="64">
        <v>2005</v>
      </c>
      <c r="H59" s="60">
        <f t="shared" si="2"/>
        <v>0</v>
      </c>
      <c r="I59" s="64">
        <v>3</v>
      </c>
      <c r="J59" s="181">
        <f t="shared" si="3"/>
        <v>0</v>
      </c>
      <c r="K59" s="270"/>
    </row>
    <row r="60" spans="1:11" ht="23.25" thickBot="1">
      <c r="A60" s="24"/>
      <c r="B60" s="29"/>
      <c r="C60" s="29"/>
      <c r="D60" s="61" t="s">
        <v>293</v>
      </c>
      <c r="E60" s="62">
        <v>2</v>
      </c>
      <c r="F60" s="63">
        <v>1</v>
      </c>
      <c r="G60" s="64">
        <v>2007</v>
      </c>
      <c r="H60" s="60">
        <f t="shared" si="2"/>
        <v>0</v>
      </c>
      <c r="I60" s="64">
        <v>2</v>
      </c>
      <c r="J60" s="181">
        <f t="shared" si="3"/>
        <v>0</v>
      </c>
      <c r="K60" s="270"/>
    </row>
    <row r="61" spans="1:11" ht="23.25" thickBot="1">
      <c r="A61" s="24"/>
      <c r="B61" s="29"/>
      <c r="C61" s="29"/>
      <c r="D61" s="61" t="s">
        <v>333</v>
      </c>
      <c r="E61" s="62">
        <v>4</v>
      </c>
      <c r="F61" s="63">
        <v>1</v>
      </c>
      <c r="G61" s="64">
        <v>2005</v>
      </c>
      <c r="H61" s="60">
        <f t="shared" si="2"/>
        <v>0</v>
      </c>
      <c r="I61" s="64">
        <v>4</v>
      </c>
      <c r="J61" s="181">
        <f t="shared" si="3"/>
        <v>0</v>
      </c>
      <c r="K61" s="270"/>
    </row>
    <row r="62" spans="1:11" ht="23.25" thickBot="1">
      <c r="A62" s="24"/>
      <c r="B62" s="29"/>
      <c r="C62" s="29"/>
      <c r="D62" s="61" t="s">
        <v>296</v>
      </c>
      <c r="E62" s="62">
        <v>7</v>
      </c>
      <c r="F62" s="63">
        <v>1</v>
      </c>
      <c r="G62" s="64">
        <v>2002</v>
      </c>
      <c r="H62" s="60">
        <f aca="true" t="shared" si="6" ref="H62:H128">IF(G62&gt;2010,E62,0)</f>
        <v>0</v>
      </c>
      <c r="I62" s="64">
        <v>7</v>
      </c>
      <c r="J62" s="181">
        <f aca="true" t="shared" si="7" ref="J62:J128">IF(G62&gt;2010,I62,0)</f>
        <v>0</v>
      </c>
      <c r="K62" s="270"/>
    </row>
    <row r="63" spans="1:11" ht="23.25" thickBot="1">
      <c r="A63" s="24"/>
      <c r="B63" s="29"/>
      <c r="C63" s="29"/>
      <c r="D63" s="61" t="s">
        <v>294</v>
      </c>
      <c r="E63" s="62">
        <v>1</v>
      </c>
      <c r="F63" s="63">
        <v>1</v>
      </c>
      <c r="G63" s="64">
        <v>2006</v>
      </c>
      <c r="H63" s="60">
        <f t="shared" si="6"/>
        <v>0</v>
      </c>
      <c r="I63" s="64">
        <v>1</v>
      </c>
      <c r="J63" s="181">
        <f t="shared" si="7"/>
        <v>0</v>
      </c>
      <c r="K63" s="270"/>
    </row>
    <row r="64" spans="1:11" ht="23.25" thickBot="1">
      <c r="A64" s="24"/>
      <c r="B64" s="29"/>
      <c r="C64" s="29"/>
      <c r="D64" s="61" t="s">
        <v>332</v>
      </c>
      <c r="E64" s="62">
        <v>5</v>
      </c>
      <c r="F64" s="63">
        <v>1</v>
      </c>
      <c r="G64" s="64">
        <v>2001</v>
      </c>
      <c r="H64" s="60">
        <f t="shared" si="6"/>
        <v>0</v>
      </c>
      <c r="I64" s="64">
        <v>5</v>
      </c>
      <c r="J64" s="181">
        <f t="shared" si="7"/>
        <v>0</v>
      </c>
      <c r="K64" s="270"/>
    </row>
    <row r="65" spans="1:11" ht="23.25" thickBot="1">
      <c r="A65" s="24"/>
      <c r="B65" s="29"/>
      <c r="C65" s="29"/>
      <c r="D65" s="61" t="s">
        <v>297</v>
      </c>
      <c r="E65" s="62">
        <v>6</v>
      </c>
      <c r="F65" s="63">
        <v>1</v>
      </c>
      <c r="G65" s="64">
        <v>2000</v>
      </c>
      <c r="H65" s="60">
        <f t="shared" si="6"/>
        <v>0</v>
      </c>
      <c r="I65" s="64">
        <v>6</v>
      </c>
      <c r="J65" s="181">
        <f t="shared" si="7"/>
        <v>0</v>
      </c>
      <c r="K65" s="270"/>
    </row>
    <row r="66" spans="1:11" ht="23.25" thickBot="1">
      <c r="A66" s="27"/>
      <c r="B66" s="32"/>
      <c r="C66" s="32"/>
      <c r="D66" s="65" t="s">
        <v>291</v>
      </c>
      <c r="E66" s="66">
        <v>12</v>
      </c>
      <c r="F66" s="67">
        <v>1</v>
      </c>
      <c r="G66" s="68">
        <v>1998</v>
      </c>
      <c r="H66" s="60">
        <f t="shared" si="6"/>
        <v>0</v>
      </c>
      <c r="I66" s="68">
        <v>12</v>
      </c>
      <c r="J66" s="181">
        <f t="shared" si="7"/>
        <v>0</v>
      </c>
      <c r="K66" s="243"/>
    </row>
    <row r="67" spans="1:11" ht="11.25" customHeight="1" thickBot="1">
      <c r="A67" s="273">
        <v>5</v>
      </c>
      <c r="B67" s="271" t="s">
        <v>101</v>
      </c>
      <c r="C67" s="28">
        <f>титул!$B$7</f>
        <v>25</v>
      </c>
      <c r="D67" s="57" t="s">
        <v>38</v>
      </c>
      <c r="E67" s="58">
        <v>10</v>
      </c>
      <c r="F67" s="59">
        <v>1</v>
      </c>
      <c r="G67" s="60">
        <v>2006</v>
      </c>
      <c r="H67" s="60">
        <f t="shared" si="6"/>
        <v>0</v>
      </c>
      <c r="I67" s="60">
        <v>10</v>
      </c>
      <c r="J67" s="181">
        <f t="shared" si="7"/>
        <v>0</v>
      </c>
      <c r="K67" s="269">
        <f>SUM(H67:H86)/C67</f>
        <v>3.44</v>
      </c>
    </row>
    <row r="68" spans="1:11" ht="11.25" customHeight="1" thickBot="1">
      <c r="A68" s="242"/>
      <c r="B68" s="272"/>
      <c r="C68" s="29"/>
      <c r="D68" s="61" t="s">
        <v>305</v>
      </c>
      <c r="E68" s="62">
        <v>1</v>
      </c>
      <c r="F68" s="63">
        <v>1</v>
      </c>
      <c r="G68" s="64">
        <v>2001</v>
      </c>
      <c r="H68" s="60">
        <f t="shared" si="6"/>
        <v>0</v>
      </c>
      <c r="I68" s="64">
        <v>0</v>
      </c>
      <c r="J68" s="181">
        <f t="shared" si="7"/>
        <v>0</v>
      </c>
      <c r="K68" s="270"/>
    </row>
    <row r="69" spans="1:11" ht="11.25" customHeight="1" thickBot="1">
      <c r="A69" s="242"/>
      <c r="B69" s="272"/>
      <c r="C69" s="29"/>
      <c r="D69" s="61" t="s">
        <v>39</v>
      </c>
      <c r="E69" s="62">
        <v>10</v>
      </c>
      <c r="F69" s="63">
        <v>0</v>
      </c>
      <c r="G69" s="64">
        <v>2009</v>
      </c>
      <c r="H69" s="60">
        <f t="shared" si="6"/>
        <v>0</v>
      </c>
      <c r="I69" s="64">
        <v>10</v>
      </c>
      <c r="J69" s="181">
        <f t="shared" si="7"/>
        <v>0</v>
      </c>
      <c r="K69" s="270"/>
    </row>
    <row r="70" spans="1:11" ht="23.25" customHeight="1" thickBot="1">
      <c r="A70" s="24"/>
      <c r="B70" s="30"/>
      <c r="C70" s="29"/>
      <c r="D70" s="61" t="s">
        <v>31</v>
      </c>
      <c r="E70" s="62">
        <v>20</v>
      </c>
      <c r="F70" s="63">
        <v>1</v>
      </c>
      <c r="G70" s="64">
        <v>2013</v>
      </c>
      <c r="H70" s="60">
        <f t="shared" si="6"/>
        <v>20</v>
      </c>
      <c r="I70" s="64">
        <v>20</v>
      </c>
      <c r="J70" s="181">
        <f t="shared" si="7"/>
        <v>20</v>
      </c>
      <c r="K70" s="270"/>
    </row>
    <row r="71" spans="1:11" ht="11.25" customHeight="1" thickBot="1">
      <c r="A71" s="24"/>
      <c r="B71" s="30"/>
      <c r="C71" s="29"/>
      <c r="D71" s="61" t="s">
        <v>335</v>
      </c>
      <c r="E71" s="62">
        <v>1</v>
      </c>
      <c r="F71" s="63">
        <v>1</v>
      </c>
      <c r="G71" s="64">
        <v>2006</v>
      </c>
      <c r="H71" s="60">
        <f t="shared" si="6"/>
        <v>0</v>
      </c>
      <c r="I71" s="64">
        <v>1</v>
      </c>
      <c r="J71" s="181">
        <f t="shared" si="7"/>
        <v>0</v>
      </c>
      <c r="K71" s="270"/>
    </row>
    <row r="72" spans="1:11" ht="11.25" customHeight="1" thickBot="1">
      <c r="A72" s="24"/>
      <c r="B72" s="30"/>
      <c r="C72" s="29"/>
      <c r="D72" s="61" t="s">
        <v>215</v>
      </c>
      <c r="E72" s="62">
        <v>10</v>
      </c>
      <c r="F72" s="63">
        <v>1</v>
      </c>
      <c r="G72" s="64">
        <v>2014</v>
      </c>
      <c r="H72" s="60">
        <f t="shared" si="6"/>
        <v>10</v>
      </c>
      <c r="I72" s="64">
        <v>10</v>
      </c>
      <c r="J72" s="181">
        <f t="shared" si="7"/>
        <v>10</v>
      </c>
      <c r="K72" s="270"/>
    </row>
    <row r="73" spans="1:11" ht="11.25" customHeight="1" thickBot="1">
      <c r="A73" s="24"/>
      <c r="B73" s="30"/>
      <c r="C73" s="29"/>
      <c r="D73" s="70" t="s">
        <v>205</v>
      </c>
      <c r="E73" s="64">
        <v>15</v>
      </c>
      <c r="F73" s="64">
        <v>1</v>
      </c>
      <c r="G73" s="64">
        <v>2012</v>
      </c>
      <c r="H73" s="60">
        <f t="shared" si="6"/>
        <v>15</v>
      </c>
      <c r="I73" s="64">
        <v>15</v>
      </c>
      <c r="J73" s="181">
        <f t="shared" si="7"/>
        <v>15</v>
      </c>
      <c r="K73" s="270"/>
    </row>
    <row r="74" spans="1:11" ht="11.25" customHeight="1" thickBot="1">
      <c r="A74" s="24"/>
      <c r="B74" s="30"/>
      <c r="C74" s="29"/>
      <c r="D74" s="70" t="s">
        <v>159</v>
      </c>
      <c r="E74" s="230">
        <v>12</v>
      </c>
      <c r="F74" s="231">
        <v>1</v>
      </c>
      <c r="G74" s="64">
        <v>2008</v>
      </c>
      <c r="H74" s="60">
        <f t="shared" si="6"/>
        <v>0</v>
      </c>
      <c r="I74" s="64">
        <v>12</v>
      </c>
      <c r="J74" s="181">
        <f t="shared" si="7"/>
        <v>0</v>
      </c>
      <c r="K74" s="270"/>
    </row>
    <row r="75" spans="1:11" ht="11.25" customHeight="1" thickBot="1">
      <c r="A75" s="24"/>
      <c r="B75" s="30"/>
      <c r="C75" s="29"/>
      <c r="D75" s="291" t="s">
        <v>260</v>
      </c>
      <c r="E75" s="286">
        <v>10</v>
      </c>
      <c r="F75" s="287">
        <v>1</v>
      </c>
      <c r="G75" s="288">
        <v>2016</v>
      </c>
      <c r="H75" s="289">
        <f t="shared" si="6"/>
        <v>10</v>
      </c>
      <c r="I75" s="288">
        <v>10</v>
      </c>
      <c r="J75" s="290">
        <f t="shared" si="7"/>
        <v>10</v>
      </c>
      <c r="K75" s="270"/>
    </row>
    <row r="76" spans="1:11" ht="23.25" thickBot="1">
      <c r="A76" s="24"/>
      <c r="B76" s="30"/>
      <c r="C76" s="29"/>
      <c r="D76" s="61" t="s">
        <v>20</v>
      </c>
      <c r="E76" s="62">
        <v>10</v>
      </c>
      <c r="F76" s="63">
        <v>1</v>
      </c>
      <c r="G76" s="64">
        <v>2003</v>
      </c>
      <c r="H76" s="60">
        <f t="shared" si="6"/>
        <v>0</v>
      </c>
      <c r="I76" s="64">
        <v>2</v>
      </c>
      <c r="J76" s="181">
        <f t="shared" si="7"/>
        <v>0</v>
      </c>
      <c r="K76" s="270"/>
    </row>
    <row r="77" spans="1:11" ht="23.25" thickBot="1">
      <c r="A77" s="24"/>
      <c r="B77" s="30"/>
      <c r="C77" s="29"/>
      <c r="D77" s="61" t="s">
        <v>221</v>
      </c>
      <c r="E77" s="62">
        <v>11</v>
      </c>
      <c r="F77" s="63">
        <v>1</v>
      </c>
      <c r="G77" s="64">
        <v>2014</v>
      </c>
      <c r="H77" s="60">
        <f t="shared" si="6"/>
        <v>11</v>
      </c>
      <c r="I77" s="64">
        <v>11</v>
      </c>
      <c r="J77" s="181">
        <f t="shared" si="7"/>
        <v>11</v>
      </c>
      <c r="K77" s="270"/>
    </row>
    <row r="78" spans="1:11" ht="11.25" customHeight="1" thickBot="1">
      <c r="A78" s="24"/>
      <c r="B78" s="30"/>
      <c r="C78" s="29"/>
      <c r="D78" s="70" t="s">
        <v>336</v>
      </c>
      <c r="E78" s="62">
        <v>3</v>
      </c>
      <c r="F78" s="63">
        <v>0</v>
      </c>
      <c r="G78" s="64">
        <v>2009</v>
      </c>
      <c r="H78" s="60">
        <f t="shared" si="6"/>
        <v>0</v>
      </c>
      <c r="I78" s="64">
        <v>3</v>
      </c>
      <c r="J78" s="181">
        <f t="shared" si="7"/>
        <v>0</v>
      </c>
      <c r="K78" s="270"/>
    </row>
    <row r="79" spans="1:11" ht="25.5" customHeight="1" thickBot="1">
      <c r="A79" s="24"/>
      <c r="B79" s="30"/>
      <c r="C79" s="29"/>
      <c r="D79" s="285" t="s">
        <v>253</v>
      </c>
      <c r="E79" s="286">
        <v>5</v>
      </c>
      <c r="F79" s="287">
        <v>1</v>
      </c>
      <c r="G79" s="288">
        <v>2015</v>
      </c>
      <c r="H79" s="289">
        <f t="shared" si="6"/>
        <v>5</v>
      </c>
      <c r="I79" s="288">
        <v>5</v>
      </c>
      <c r="J79" s="290">
        <f t="shared" si="7"/>
        <v>5</v>
      </c>
      <c r="K79" s="270"/>
    </row>
    <row r="80" spans="1:11" ht="11.25" customHeight="1" thickBot="1">
      <c r="A80" s="24"/>
      <c r="B80" s="30"/>
      <c r="C80" s="29"/>
      <c r="D80" s="61" t="s">
        <v>337</v>
      </c>
      <c r="E80" s="62">
        <v>1</v>
      </c>
      <c r="F80" s="63">
        <v>1</v>
      </c>
      <c r="G80" s="64">
        <v>2007</v>
      </c>
      <c r="H80" s="60">
        <f t="shared" si="6"/>
        <v>0</v>
      </c>
      <c r="I80" s="64">
        <v>0</v>
      </c>
      <c r="J80" s="181">
        <f t="shared" si="7"/>
        <v>0</v>
      </c>
      <c r="K80" s="270"/>
    </row>
    <row r="81" spans="1:11" ht="11.25" customHeight="1" thickBot="1">
      <c r="A81" s="24"/>
      <c r="B81" s="30"/>
      <c r="C81" s="29"/>
      <c r="D81" s="61" t="s">
        <v>338</v>
      </c>
      <c r="E81" s="62">
        <v>3</v>
      </c>
      <c r="F81" s="63">
        <v>1</v>
      </c>
      <c r="G81" s="64">
        <v>2009</v>
      </c>
      <c r="H81" s="60">
        <f t="shared" si="6"/>
        <v>0</v>
      </c>
      <c r="I81" s="64">
        <v>3</v>
      </c>
      <c r="J81" s="181">
        <f t="shared" si="7"/>
        <v>0</v>
      </c>
      <c r="K81" s="270"/>
    </row>
    <row r="82" spans="1:11" ht="11.25" customHeight="1" thickBot="1">
      <c r="A82" s="24"/>
      <c r="B82" s="30"/>
      <c r="C82" s="29"/>
      <c r="D82" s="61" t="s">
        <v>158</v>
      </c>
      <c r="E82" s="62">
        <v>5</v>
      </c>
      <c r="F82" s="63">
        <v>0</v>
      </c>
      <c r="G82" s="64">
        <v>2008</v>
      </c>
      <c r="H82" s="60">
        <f t="shared" si="6"/>
        <v>0</v>
      </c>
      <c r="I82" s="64">
        <v>5</v>
      </c>
      <c r="J82" s="181">
        <f t="shared" si="7"/>
        <v>0</v>
      </c>
      <c r="K82" s="270"/>
    </row>
    <row r="83" spans="1:11" ht="11.25" customHeight="1" thickBot="1">
      <c r="A83" s="24"/>
      <c r="B83" s="30"/>
      <c r="C83" s="29"/>
      <c r="D83" s="291" t="s">
        <v>259</v>
      </c>
      <c r="E83" s="286">
        <v>5</v>
      </c>
      <c r="F83" s="287">
        <v>1</v>
      </c>
      <c r="G83" s="288">
        <v>2016</v>
      </c>
      <c r="H83" s="289">
        <f t="shared" si="6"/>
        <v>5</v>
      </c>
      <c r="I83" s="288">
        <v>5</v>
      </c>
      <c r="J83" s="290">
        <f t="shared" si="7"/>
        <v>5</v>
      </c>
      <c r="K83" s="270"/>
    </row>
    <row r="84" spans="1:11" ht="11.25" customHeight="1" thickBot="1">
      <c r="A84" s="24"/>
      <c r="B84" s="30"/>
      <c r="C84" s="29"/>
      <c r="D84" s="61" t="s">
        <v>258</v>
      </c>
      <c r="E84" s="62">
        <v>2</v>
      </c>
      <c r="F84" s="63">
        <v>1</v>
      </c>
      <c r="G84" s="64">
        <v>2009</v>
      </c>
      <c r="H84" s="60">
        <f t="shared" si="6"/>
        <v>0</v>
      </c>
      <c r="I84" s="64">
        <v>0</v>
      </c>
      <c r="J84" s="181">
        <f t="shared" si="7"/>
        <v>0</v>
      </c>
      <c r="K84" s="270"/>
    </row>
    <row r="85" spans="1:11" ht="11.25" customHeight="1" thickBot="1">
      <c r="A85" s="24"/>
      <c r="B85" s="30"/>
      <c r="C85" s="29"/>
      <c r="D85" s="61" t="s">
        <v>171</v>
      </c>
      <c r="E85" s="64">
        <v>10</v>
      </c>
      <c r="F85" s="64">
        <v>1</v>
      </c>
      <c r="G85" s="64">
        <v>2013</v>
      </c>
      <c r="H85" s="60">
        <f t="shared" si="6"/>
        <v>10</v>
      </c>
      <c r="I85" s="64">
        <v>10</v>
      </c>
      <c r="J85" s="181">
        <f t="shared" si="7"/>
        <v>10</v>
      </c>
      <c r="K85" s="270"/>
    </row>
    <row r="86" spans="1:11" ht="23.25" thickBot="1">
      <c r="A86" s="27"/>
      <c r="B86" s="31"/>
      <c r="C86" s="32"/>
      <c r="D86" s="71" t="s">
        <v>543</v>
      </c>
      <c r="E86" s="66">
        <v>1</v>
      </c>
      <c r="F86" s="67">
        <v>1</v>
      </c>
      <c r="G86" s="68">
        <v>2000</v>
      </c>
      <c r="H86" s="60">
        <f t="shared" si="6"/>
        <v>0</v>
      </c>
      <c r="I86" s="68">
        <v>0</v>
      </c>
      <c r="J86" s="181">
        <f t="shared" si="7"/>
        <v>0</v>
      </c>
      <c r="K86" s="243"/>
    </row>
    <row r="87" spans="1:11" ht="11.25" customHeight="1" thickBot="1">
      <c r="A87" s="273">
        <v>6</v>
      </c>
      <c r="B87" s="271" t="s">
        <v>589</v>
      </c>
      <c r="C87" s="28">
        <f>титул!$B$7</f>
        <v>25</v>
      </c>
      <c r="D87" s="61" t="s">
        <v>339</v>
      </c>
      <c r="E87" s="62">
        <v>4</v>
      </c>
      <c r="F87" s="59">
        <v>1</v>
      </c>
      <c r="G87" s="60">
        <v>2004</v>
      </c>
      <c r="H87" s="60">
        <f t="shared" si="6"/>
        <v>0</v>
      </c>
      <c r="I87" s="60">
        <v>4</v>
      </c>
      <c r="J87" s="181">
        <f t="shared" si="7"/>
        <v>0</v>
      </c>
      <c r="K87" s="269">
        <f>SUM(H87:H96)/C87</f>
        <v>1.2</v>
      </c>
    </row>
    <row r="88" spans="1:11" ht="11.25" customHeight="1" thickBot="1">
      <c r="A88" s="242"/>
      <c r="B88" s="272"/>
      <c r="C88" s="29"/>
      <c r="D88" s="61" t="s">
        <v>340</v>
      </c>
      <c r="E88" s="62">
        <v>13</v>
      </c>
      <c r="F88" s="63">
        <v>1</v>
      </c>
      <c r="G88" s="64">
        <v>2006</v>
      </c>
      <c r="H88" s="60">
        <f t="shared" si="6"/>
        <v>0</v>
      </c>
      <c r="I88" s="64">
        <v>13</v>
      </c>
      <c r="J88" s="181">
        <f t="shared" si="7"/>
        <v>0</v>
      </c>
      <c r="K88" s="270"/>
    </row>
    <row r="89" spans="1:11" ht="11.25" customHeight="1" thickBot="1">
      <c r="A89" s="24"/>
      <c r="B89" s="30"/>
      <c r="C89" s="29"/>
      <c r="D89" s="61" t="s">
        <v>344</v>
      </c>
      <c r="E89" s="62">
        <v>12</v>
      </c>
      <c r="F89" s="63">
        <v>1</v>
      </c>
      <c r="G89" s="64">
        <v>2006</v>
      </c>
      <c r="H89" s="60">
        <f t="shared" si="6"/>
        <v>0</v>
      </c>
      <c r="I89" s="64">
        <v>12</v>
      </c>
      <c r="J89" s="181">
        <f t="shared" si="7"/>
        <v>0</v>
      </c>
      <c r="K89" s="270"/>
    </row>
    <row r="90" spans="1:11" ht="23.25" customHeight="1" thickBot="1">
      <c r="A90" s="24"/>
      <c r="B90" s="30"/>
      <c r="C90" s="29"/>
      <c r="D90" s="61" t="s">
        <v>34</v>
      </c>
      <c r="E90" s="62">
        <v>10</v>
      </c>
      <c r="F90" s="63">
        <v>1</v>
      </c>
      <c r="G90" s="64">
        <v>2013</v>
      </c>
      <c r="H90" s="60">
        <f t="shared" si="6"/>
        <v>10</v>
      </c>
      <c r="I90" s="64">
        <v>10</v>
      </c>
      <c r="J90" s="181">
        <f t="shared" si="7"/>
        <v>10</v>
      </c>
      <c r="K90" s="270"/>
    </row>
    <row r="91" spans="1:11" ht="23.25" customHeight="1" thickBot="1">
      <c r="A91" s="24"/>
      <c r="B91" s="30"/>
      <c r="C91" s="29"/>
      <c r="D91" s="61" t="s">
        <v>498</v>
      </c>
      <c r="E91" s="62">
        <v>20</v>
      </c>
      <c r="F91" s="63">
        <v>1</v>
      </c>
      <c r="G91" s="64">
        <v>2014</v>
      </c>
      <c r="H91" s="60">
        <f t="shared" si="6"/>
        <v>20</v>
      </c>
      <c r="I91" s="64">
        <v>20</v>
      </c>
      <c r="J91" s="181">
        <f t="shared" si="7"/>
        <v>20</v>
      </c>
      <c r="K91" s="270"/>
    </row>
    <row r="92" spans="1:11" ht="11.25" customHeight="1" thickBot="1">
      <c r="A92" s="24"/>
      <c r="B92" s="30"/>
      <c r="C92" s="29"/>
      <c r="D92" s="61" t="s">
        <v>345</v>
      </c>
      <c r="E92" s="62">
        <v>8</v>
      </c>
      <c r="F92" s="63">
        <v>1</v>
      </c>
      <c r="G92" s="64">
        <v>2008</v>
      </c>
      <c r="H92" s="60">
        <f t="shared" si="6"/>
        <v>0</v>
      </c>
      <c r="I92" s="64">
        <v>8</v>
      </c>
      <c r="J92" s="181">
        <f t="shared" si="7"/>
        <v>0</v>
      </c>
      <c r="K92" s="270"/>
    </row>
    <row r="93" spans="1:11" ht="11.25" customHeight="1" thickBot="1">
      <c r="A93" s="24"/>
      <c r="B93" s="30"/>
      <c r="C93" s="29"/>
      <c r="D93" s="61" t="s">
        <v>346</v>
      </c>
      <c r="E93" s="62">
        <v>10</v>
      </c>
      <c r="F93" s="63">
        <v>0</v>
      </c>
      <c r="G93" s="64">
        <v>2002</v>
      </c>
      <c r="H93" s="60">
        <f t="shared" si="6"/>
        <v>0</v>
      </c>
      <c r="I93" s="64">
        <v>0</v>
      </c>
      <c r="J93" s="181">
        <f t="shared" si="7"/>
        <v>0</v>
      </c>
      <c r="K93" s="270"/>
    </row>
    <row r="94" spans="1:11" ht="11.25" customHeight="1" thickBot="1">
      <c r="A94" s="24"/>
      <c r="B94" s="30"/>
      <c r="C94" s="29"/>
      <c r="D94" s="61" t="s">
        <v>347</v>
      </c>
      <c r="E94" s="62">
        <v>10</v>
      </c>
      <c r="F94" s="63">
        <v>0</v>
      </c>
      <c r="G94" s="64">
        <v>1987</v>
      </c>
      <c r="H94" s="60">
        <f t="shared" si="6"/>
        <v>0</v>
      </c>
      <c r="I94" s="64">
        <v>0</v>
      </c>
      <c r="J94" s="181">
        <f t="shared" si="7"/>
        <v>0</v>
      </c>
      <c r="K94" s="270"/>
    </row>
    <row r="95" spans="1:11" ht="11.25" customHeight="1" thickBot="1">
      <c r="A95" s="24"/>
      <c r="B95" s="30"/>
      <c r="C95" s="29"/>
      <c r="D95" s="61" t="s">
        <v>51</v>
      </c>
      <c r="E95" s="62">
        <v>10</v>
      </c>
      <c r="F95" s="63">
        <v>1</v>
      </c>
      <c r="G95" s="64">
        <v>2003</v>
      </c>
      <c r="H95" s="60">
        <f t="shared" si="6"/>
        <v>0</v>
      </c>
      <c r="I95" s="64">
        <v>0</v>
      </c>
      <c r="J95" s="181">
        <f t="shared" si="7"/>
        <v>0</v>
      </c>
      <c r="K95" s="270"/>
    </row>
    <row r="96" spans="1:11" ht="23.25" thickBot="1">
      <c r="A96" s="24"/>
      <c r="B96" s="30"/>
      <c r="C96" s="29"/>
      <c r="D96" s="65" t="s">
        <v>348</v>
      </c>
      <c r="E96" s="66">
        <v>20</v>
      </c>
      <c r="F96" s="67">
        <v>0</v>
      </c>
      <c r="G96" s="68">
        <v>1989</v>
      </c>
      <c r="H96" s="60">
        <f t="shared" si="6"/>
        <v>0</v>
      </c>
      <c r="I96" s="68">
        <v>0</v>
      </c>
      <c r="J96" s="181">
        <f t="shared" si="7"/>
        <v>0</v>
      </c>
      <c r="K96" s="243"/>
    </row>
    <row r="97" spans="1:11" ht="11.25" customHeight="1" thickBot="1">
      <c r="A97" s="273">
        <v>7</v>
      </c>
      <c r="B97" s="244" t="s">
        <v>102</v>
      </c>
      <c r="C97" s="53">
        <f>титул!$B$7</f>
        <v>25</v>
      </c>
      <c r="D97" s="57" t="s">
        <v>349</v>
      </c>
      <c r="E97" s="58">
        <v>1</v>
      </c>
      <c r="F97" s="59">
        <v>1</v>
      </c>
      <c r="G97" s="60">
        <v>2004</v>
      </c>
      <c r="H97" s="60">
        <f t="shared" si="6"/>
        <v>0</v>
      </c>
      <c r="I97" s="60">
        <v>0</v>
      </c>
      <c r="J97" s="181">
        <f t="shared" si="7"/>
        <v>0</v>
      </c>
      <c r="K97" s="269">
        <f>SUM(H97:H108)/C97</f>
        <v>1.2</v>
      </c>
    </row>
    <row r="98" spans="1:11" ht="23.25" thickBot="1">
      <c r="A98" s="242"/>
      <c r="B98" s="245"/>
      <c r="C98" s="29"/>
      <c r="D98" s="61" t="s">
        <v>21</v>
      </c>
      <c r="E98" s="62">
        <v>5</v>
      </c>
      <c r="F98" s="63">
        <v>0</v>
      </c>
      <c r="G98" s="64">
        <v>2010</v>
      </c>
      <c r="H98" s="60">
        <f t="shared" si="6"/>
        <v>0</v>
      </c>
      <c r="I98" s="64">
        <v>5</v>
      </c>
      <c r="J98" s="181">
        <f t="shared" si="7"/>
        <v>0</v>
      </c>
      <c r="K98" s="270"/>
    </row>
    <row r="99" spans="1:11" ht="23.25" customHeight="1" thickBot="1">
      <c r="A99" s="24"/>
      <c r="B99" s="29"/>
      <c r="C99" s="29"/>
      <c r="D99" s="61" t="s">
        <v>430</v>
      </c>
      <c r="E99" s="62">
        <v>3</v>
      </c>
      <c r="F99" s="63">
        <v>1</v>
      </c>
      <c r="G99" s="64">
        <v>2011</v>
      </c>
      <c r="H99" s="60">
        <f t="shared" si="6"/>
        <v>3</v>
      </c>
      <c r="I99" s="64">
        <v>3</v>
      </c>
      <c r="J99" s="181">
        <f t="shared" si="7"/>
        <v>3</v>
      </c>
      <c r="K99" s="270"/>
    </row>
    <row r="100" spans="1:11" ht="23.25" thickBot="1">
      <c r="A100" s="24"/>
      <c r="B100" s="29"/>
      <c r="C100" s="29"/>
      <c r="D100" s="61" t="s">
        <v>29</v>
      </c>
      <c r="E100" s="62">
        <v>12</v>
      </c>
      <c r="F100" s="63">
        <v>0</v>
      </c>
      <c r="G100" s="64">
        <v>2013</v>
      </c>
      <c r="H100" s="60">
        <f t="shared" si="6"/>
        <v>12</v>
      </c>
      <c r="I100" s="64">
        <v>12</v>
      </c>
      <c r="J100" s="181">
        <f t="shared" si="7"/>
        <v>12</v>
      </c>
      <c r="K100" s="270"/>
    </row>
    <row r="101" spans="1:11" ht="23.25" thickBot="1">
      <c r="A101" s="24"/>
      <c r="B101" s="29"/>
      <c r="C101" s="29"/>
      <c r="D101" s="61" t="s">
        <v>30</v>
      </c>
      <c r="E101" s="62">
        <v>2</v>
      </c>
      <c r="F101" s="63">
        <v>0</v>
      </c>
      <c r="G101" s="64">
        <v>2003</v>
      </c>
      <c r="H101" s="60">
        <f t="shared" si="6"/>
        <v>0</v>
      </c>
      <c r="I101" s="64">
        <v>2</v>
      </c>
      <c r="J101" s="181">
        <f t="shared" si="7"/>
        <v>0</v>
      </c>
      <c r="K101" s="270"/>
    </row>
    <row r="102" spans="1:11" ht="23.25" thickBot="1">
      <c r="A102" s="24"/>
      <c r="B102" s="29"/>
      <c r="C102" s="29"/>
      <c r="D102" s="61" t="s">
        <v>212</v>
      </c>
      <c r="E102" s="62">
        <v>10</v>
      </c>
      <c r="F102" s="63">
        <v>1</v>
      </c>
      <c r="G102" s="64">
        <v>2014</v>
      </c>
      <c r="H102" s="60">
        <f t="shared" si="6"/>
        <v>10</v>
      </c>
      <c r="I102" s="64">
        <v>10</v>
      </c>
      <c r="J102" s="181">
        <f t="shared" si="7"/>
        <v>10</v>
      </c>
      <c r="K102" s="270"/>
    </row>
    <row r="103" spans="1:11" ht="23.25" thickBot="1">
      <c r="A103" s="24"/>
      <c r="B103" s="29"/>
      <c r="C103" s="29"/>
      <c r="D103" s="61" t="s">
        <v>59</v>
      </c>
      <c r="E103" s="62">
        <v>2</v>
      </c>
      <c r="F103" s="63">
        <v>1</v>
      </c>
      <c r="G103" s="64">
        <v>2007</v>
      </c>
      <c r="H103" s="60">
        <f t="shared" si="6"/>
        <v>0</v>
      </c>
      <c r="I103" s="64">
        <v>2</v>
      </c>
      <c r="J103" s="181">
        <f t="shared" si="7"/>
        <v>0</v>
      </c>
      <c r="K103" s="270"/>
    </row>
    <row r="104" spans="1:11" ht="23.25" thickBot="1">
      <c r="A104" s="24"/>
      <c r="B104" s="29"/>
      <c r="C104" s="29"/>
      <c r="D104" s="61" t="s">
        <v>60</v>
      </c>
      <c r="E104" s="62">
        <v>2</v>
      </c>
      <c r="F104" s="63">
        <v>1</v>
      </c>
      <c r="G104" s="64">
        <v>2008</v>
      </c>
      <c r="H104" s="60">
        <f t="shared" si="6"/>
        <v>0</v>
      </c>
      <c r="I104" s="64">
        <v>2</v>
      </c>
      <c r="J104" s="181">
        <f t="shared" si="7"/>
        <v>0</v>
      </c>
      <c r="K104" s="270"/>
    </row>
    <row r="105" spans="1:11" ht="23.25" thickBot="1">
      <c r="A105" s="24"/>
      <c r="B105" s="29"/>
      <c r="C105" s="29"/>
      <c r="D105" s="291" t="s">
        <v>252</v>
      </c>
      <c r="E105" s="286">
        <v>5</v>
      </c>
      <c r="F105" s="287">
        <v>1</v>
      </c>
      <c r="G105" s="288">
        <v>2015</v>
      </c>
      <c r="H105" s="289">
        <f t="shared" si="6"/>
        <v>5</v>
      </c>
      <c r="I105" s="288">
        <v>5</v>
      </c>
      <c r="J105" s="290">
        <f t="shared" si="7"/>
        <v>5</v>
      </c>
      <c r="K105" s="270"/>
    </row>
    <row r="106" spans="1:11" ht="23.25" thickBot="1">
      <c r="A106" s="24"/>
      <c r="B106" s="29"/>
      <c r="C106" s="29"/>
      <c r="D106" s="61" t="s">
        <v>61</v>
      </c>
      <c r="E106" s="62">
        <v>5</v>
      </c>
      <c r="F106" s="63">
        <v>1</v>
      </c>
      <c r="G106" s="64">
        <v>1996</v>
      </c>
      <c r="H106" s="60">
        <f t="shared" si="6"/>
        <v>0</v>
      </c>
      <c r="I106" s="64">
        <v>5</v>
      </c>
      <c r="J106" s="181">
        <f t="shared" si="7"/>
        <v>0</v>
      </c>
      <c r="K106" s="270"/>
    </row>
    <row r="107" spans="1:11" ht="23.25" thickBot="1">
      <c r="A107" s="24"/>
      <c r="B107" s="29"/>
      <c r="C107" s="29"/>
      <c r="D107" s="61" t="s">
        <v>63</v>
      </c>
      <c r="E107" s="62">
        <v>10</v>
      </c>
      <c r="F107" s="63">
        <v>1</v>
      </c>
      <c r="G107" s="64">
        <v>2004</v>
      </c>
      <c r="H107" s="60">
        <f t="shared" si="6"/>
        <v>0</v>
      </c>
      <c r="I107" s="64">
        <v>10</v>
      </c>
      <c r="J107" s="181">
        <f t="shared" si="7"/>
        <v>0</v>
      </c>
      <c r="K107" s="270"/>
    </row>
    <row r="108" spans="1:11" ht="23.25" thickBot="1">
      <c r="A108" s="24"/>
      <c r="B108" s="29"/>
      <c r="C108" s="29"/>
      <c r="D108" s="61" t="s">
        <v>62</v>
      </c>
      <c r="E108" s="62">
        <v>3</v>
      </c>
      <c r="F108" s="67">
        <v>1</v>
      </c>
      <c r="G108" s="68">
        <v>2004</v>
      </c>
      <c r="H108" s="60">
        <f t="shared" si="6"/>
        <v>0</v>
      </c>
      <c r="I108" s="68">
        <v>3</v>
      </c>
      <c r="J108" s="181">
        <f t="shared" si="7"/>
        <v>0</v>
      </c>
      <c r="K108" s="243"/>
    </row>
    <row r="109" spans="1:11" ht="11.25" customHeight="1" thickBot="1">
      <c r="A109" s="273">
        <v>8</v>
      </c>
      <c r="B109" s="244" t="s">
        <v>573</v>
      </c>
      <c r="C109" s="53">
        <f>титул!$B$7</f>
        <v>25</v>
      </c>
      <c r="D109" s="57" t="s">
        <v>295</v>
      </c>
      <c r="E109" s="58">
        <v>2</v>
      </c>
      <c r="F109" s="59">
        <v>1</v>
      </c>
      <c r="G109" s="60">
        <v>2003</v>
      </c>
      <c r="H109" s="60">
        <f t="shared" si="6"/>
        <v>0</v>
      </c>
      <c r="I109" s="60">
        <v>2</v>
      </c>
      <c r="J109" s="181">
        <f t="shared" si="7"/>
        <v>0</v>
      </c>
      <c r="K109" s="269">
        <f>SUM(H109:H117)/C109</f>
        <v>1.68</v>
      </c>
    </row>
    <row r="110" spans="1:11" ht="11.25" customHeight="1" thickBot="1">
      <c r="A110" s="242"/>
      <c r="B110" s="245"/>
      <c r="C110" s="29"/>
      <c r="D110" s="70" t="s">
        <v>228</v>
      </c>
      <c r="E110" s="62">
        <v>2</v>
      </c>
      <c r="F110" s="63">
        <v>1</v>
      </c>
      <c r="G110" s="64">
        <v>2002</v>
      </c>
      <c r="H110" s="60">
        <f t="shared" si="6"/>
        <v>0</v>
      </c>
      <c r="I110" s="64">
        <v>2</v>
      </c>
      <c r="J110" s="181">
        <f t="shared" si="7"/>
        <v>0</v>
      </c>
      <c r="K110" s="270"/>
    </row>
    <row r="111" spans="1:11" ht="11.25" customHeight="1" thickBot="1">
      <c r="A111" s="24"/>
      <c r="B111" s="29"/>
      <c r="C111" s="29"/>
      <c r="D111" s="70" t="s">
        <v>204</v>
      </c>
      <c r="E111" s="62">
        <v>1</v>
      </c>
      <c r="F111" s="63">
        <v>1</v>
      </c>
      <c r="G111" s="64">
        <v>2006</v>
      </c>
      <c r="H111" s="60">
        <f t="shared" si="6"/>
        <v>0</v>
      </c>
      <c r="I111" s="64">
        <v>1</v>
      </c>
      <c r="J111" s="181">
        <f t="shared" si="7"/>
        <v>0</v>
      </c>
      <c r="K111" s="270"/>
    </row>
    <row r="112" spans="1:11" ht="11.25" customHeight="1" thickBot="1">
      <c r="A112" s="24"/>
      <c r="B112" s="29"/>
      <c r="C112" s="29"/>
      <c r="D112" s="70" t="s">
        <v>40</v>
      </c>
      <c r="E112" s="62">
        <v>4</v>
      </c>
      <c r="F112" s="63">
        <v>1</v>
      </c>
      <c r="G112" s="64">
        <v>1998</v>
      </c>
      <c r="H112" s="60">
        <f t="shared" si="6"/>
        <v>0</v>
      </c>
      <c r="I112" s="64">
        <v>0</v>
      </c>
      <c r="J112" s="181">
        <f t="shared" si="7"/>
        <v>0</v>
      </c>
      <c r="K112" s="270"/>
    </row>
    <row r="113" spans="1:11" ht="11.25" customHeight="1" thickBot="1">
      <c r="A113" s="24"/>
      <c r="B113" s="29"/>
      <c r="C113" s="29"/>
      <c r="D113" s="70" t="s">
        <v>140</v>
      </c>
      <c r="E113" s="62">
        <v>12</v>
      </c>
      <c r="F113" s="63">
        <v>1</v>
      </c>
      <c r="G113" s="64">
        <v>2013</v>
      </c>
      <c r="H113" s="60">
        <f t="shared" si="6"/>
        <v>12</v>
      </c>
      <c r="I113" s="64">
        <v>12</v>
      </c>
      <c r="J113" s="181">
        <f t="shared" si="7"/>
        <v>12</v>
      </c>
      <c r="K113" s="270"/>
    </row>
    <row r="114" spans="1:11" ht="11.25" customHeight="1" thickBot="1">
      <c r="A114" s="24"/>
      <c r="B114" s="29"/>
      <c r="C114" s="29"/>
      <c r="D114" s="70" t="s">
        <v>210</v>
      </c>
      <c r="E114" s="62">
        <v>10</v>
      </c>
      <c r="F114" s="63">
        <v>1</v>
      </c>
      <c r="G114" s="64">
        <v>2014</v>
      </c>
      <c r="H114" s="60">
        <f t="shared" si="6"/>
        <v>10</v>
      </c>
      <c r="I114" s="64">
        <v>10</v>
      </c>
      <c r="J114" s="181">
        <f t="shared" si="7"/>
        <v>10</v>
      </c>
      <c r="K114" s="270"/>
    </row>
    <row r="115" spans="1:11" ht="11.25" customHeight="1" thickBot="1">
      <c r="A115" s="24"/>
      <c r="B115" s="29"/>
      <c r="C115" s="29"/>
      <c r="D115" s="70" t="s">
        <v>211</v>
      </c>
      <c r="E115" s="62">
        <v>20</v>
      </c>
      <c r="F115" s="63">
        <v>1</v>
      </c>
      <c r="G115" s="64">
        <v>2014</v>
      </c>
      <c r="H115" s="60">
        <f t="shared" si="6"/>
        <v>20</v>
      </c>
      <c r="I115" s="64">
        <v>20</v>
      </c>
      <c r="J115" s="181">
        <f t="shared" si="7"/>
        <v>20</v>
      </c>
      <c r="K115" s="270"/>
    </row>
    <row r="116" spans="1:11" ht="23.25" thickBot="1">
      <c r="A116" s="24"/>
      <c r="B116" s="29"/>
      <c r="C116" s="29"/>
      <c r="D116" s="70" t="s">
        <v>499</v>
      </c>
      <c r="E116" s="62">
        <v>10</v>
      </c>
      <c r="F116" s="63">
        <v>1</v>
      </c>
      <c r="G116" s="64">
        <v>1984</v>
      </c>
      <c r="H116" s="60">
        <f t="shared" si="6"/>
        <v>0</v>
      </c>
      <c r="I116" s="64">
        <v>10</v>
      </c>
      <c r="J116" s="181">
        <f t="shared" si="7"/>
        <v>0</v>
      </c>
      <c r="K116" s="270"/>
    </row>
    <row r="117" spans="1:11" ht="23.25" thickBot="1">
      <c r="A117" s="27"/>
      <c r="B117" s="32"/>
      <c r="C117" s="32"/>
      <c r="D117" s="71" t="s">
        <v>500</v>
      </c>
      <c r="E117" s="66">
        <v>1</v>
      </c>
      <c r="F117" s="67">
        <v>1</v>
      </c>
      <c r="G117" s="68">
        <v>2003</v>
      </c>
      <c r="H117" s="60">
        <f t="shared" si="6"/>
        <v>0</v>
      </c>
      <c r="I117" s="68">
        <v>1</v>
      </c>
      <c r="J117" s="181">
        <f t="shared" si="7"/>
        <v>0</v>
      </c>
      <c r="K117" s="243"/>
    </row>
    <row r="118" spans="1:11" ht="23.25" thickBot="1">
      <c r="A118" s="26">
        <v>9</v>
      </c>
      <c r="B118" s="53" t="s">
        <v>103</v>
      </c>
      <c r="C118" s="53">
        <f>титул!$B$7</f>
        <v>25</v>
      </c>
      <c r="D118" s="69" t="s">
        <v>350</v>
      </c>
      <c r="E118" s="58">
        <v>1</v>
      </c>
      <c r="F118" s="59">
        <v>1</v>
      </c>
      <c r="G118" s="60">
        <v>2007</v>
      </c>
      <c r="H118" s="60">
        <f t="shared" si="6"/>
        <v>0</v>
      </c>
      <c r="I118" s="60">
        <v>1</v>
      </c>
      <c r="J118" s="181">
        <f t="shared" si="7"/>
        <v>0</v>
      </c>
      <c r="K118" s="269">
        <f>SUM(H118:H129)/C118</f>
        <v>1.08</v>
      </c>
    </row>
    <row r="119" spans="1:11" ht="23.25" thickBot="1">
      <c r="A119" s="24"/>
      <c r="B119" s="29"/>
      <c r="C119" s="29"/>
      <c r="D119" s="61" t="s">
        <v>351</v>
      </c>
      <c r="E119" s="62">
        <v>1</v>
      </c>
      <c r="F119" s="63">
        <v>1</v>
      </c>
      <c r="G119" s="64">
        <v>2008</v>
      </c>
      <c r="H119" s="60">
        <f t="shared" si="6"/>
        <v>0</v>
      </c>
      <c r="I119" s="64">
        <v>1</v>
      </c>
      <c r="J119" s="181">
        <f t="shared" si="7"/>
        <v>0</v>
      </c>
      <c r="K119" s="270"/>
    </row>
    <row r="120" spans="1:11" ht="23.25" thickBot="1">
      <c r="A120" s="24"/>
      <c r="B120" s="29"/>
      <c r="C120" s="29"/>
      <c r="D120" s="61" t="s">
        <v>352</v>
      </c>
      <c r="E120" s="62">
        <v>5</v>
      </c>
      <c r="F120" s="63">
        <v>1</v>
      </c>
      <c r="G120" s="64">
        <v>2010</v>
      </c>
      <c r="H120" s="60">
        <f t="shared" si="6"/>
        <v>0</v>
      </c>
      <c r="I120" s="64">
        <v>5</v>
      </c>
      <c r="J120" s="181">
        <f t="shared" si="7"/>
        <v>0</v>
      </c>
      <c r="K120" s="270"/>
    </row>
    <row r="121" spans="1:11" ht="23.25" thickBot="1">
      <c r="A121" s="24"/>
      <c r="B121" s="29"/>
      <c r="C121" s="29"/>
      <c r="D121" s="61" t="s">
        <v>141</v>
      </c>
      <c r="E121" s="62">
        <v>12</v>
      </c>
      <c r="F121" s="64">
        <v>1</v>
      </c>
      <c r="G121" s="64">
        <v>2014</v>
      </c>
      <c r="H121" s="60">
        <f t="shared" si="6"/>
        <v>12</v>
      </c>
      <c r="I121" s="64">
        <v>12</v>
      </c>
      <c r="J121" s="181">
        <f t="shared" si="7"/>
        <v>12</v>
      </c>
      <c r="K121" s="270"/>
    </row>
    <row r="122" spans="1:11" ht="23.25" thickBot="1">
      <c r="A122" s="24"/>
      <c r="B122" s="29"/>
      <c r="C122" s="29"/>
      <c r="D122" s="61" t="s">
        <v>353</v>
      </c>
      <c r="E122" s="62">
        <v>1</v>
      </c>
      <c r="F122" s="63">
        <v>1</v>
      </c>
      <c r="G122" s="64">
        <v>2000</v>
      </c>
      <c r="H122" s="60">
        <f t="shared" si="6"/>
        <v>0</v>
      </c>
      <c r="I122" s="64">
        <v>1</v>
      </c>
      <c r="J122" s="181">
        <f t="shared" si="7"/>
        <v>0</v>
      </c>
      <c r="K122" s="270"/>
    </row>
    <row r="123" spans="1:11" ht="23.25" thickBot="1">
      <c r="A123" s="24"/>
      <c r="B123" s="29"/>
      <c r="C123" s="29"/>
      <c r="D123" s="61" t="s">
        <v>493</v>
      </c>
      <c r="E123" s="62">
        <v>15</v>
      </c>
      <c r="F123" s="231">
        <v>1</v>
      </c>
      <c r="G123" s="64">
        <v>2014</v>
      </c>
      <c r="H123" s="60">
        <f t="shared" si="6"/>
        <v>15</v>
      </c>
      <c r="I123" s="64">
        <v>15</v>
      </c>
      <c r="J123" s="181">
        <f t="shared" si="7"/>
        <v>15</v>
      </c>
      <c r="K123" s="270"/>
    </row>
    <row r="124" spans="1:11" ht="23.25" thickBot="1">
      <c r="A124" s="24"/>
      <c r="B124" s="29"/>
      <c r="C124" s="29"/>
      <c r="D124" s="61" t="s">
        <v>354</v>
      </c>
      <c r="E124" s="62">
        <v>1</v>
      </c>
      <c r="F124" s="63">
        <v>1</v>
      </c>
      <c r="G124" s="64">
        <v>2001</v>
      </c>
      <c r="H124" s="60">
        <f t="shared" si="6"/>
        <v>0</v>
      </c>
      <c r="I124" s="64">
        <v>1</v>
      </c>
      <c r="J124" s="181">
        <f t="shared" si="7"/>
        <v>0</v>
      </c>
      <c r="K124" s="270"/>
    </row>
    <row r="125" spans="1:11" ht="11.25" customHeight="1" thickBot="1">
      <c r="A125" s="24"/>
      <c r="B125" s="29"/>
      <c r="C125" s="29"/>
      <c r="D125" s="61" t="s">
        <v>355</v>
      </c>
      <c r="E125" s="62">
        <v>4</v>
      </c>
      <c r="F125" s="63">
        <v>1</v>
      </c>
      <c r="G125" s="64">
        <v>2000</v>
      </c>
      <c r="H125" s="60">
        <f t="shared" si="6"/>
        <v>0</v>
      </c>
      <c r="I125" s="64">
        <v>4</v>
      </c>
      <c r="J125" s="181">
        <f t="shared" si="7"/>
        <v>0</v>
      </c>
      <c r="K125" s="270"/>
    </row>
    <row r="126" spans="1:11" ht="23.25" thickBot="1">
      <c r="A126" s="24"/>
      <c r="B126" s="29"/>
      <c r="C126" s="29"/>
      <c r="D126" s="61" t="s">
        <v>356</v>
      </c>
      <c r="E126" s="62">
        <v>3</v>
      </c>
      <c r="F126" s="63">
        <v>1</v>
      </c>
      <c r="G126" s="64">
        <v>2006</v>
      </c>
      <c r="H126" s="60">
        <f t="shared" si="6"/>
        <v>0</v>
      </c>
      <c r="I126" s="64">
        <v>3</v>
      </c>
      <c r="J126" s="181">
        <f t="shared" si="7"/>
        <v>0</v>
      </c>
      <c r="K126" s="270"/>
    </row>
    <row r="127" spans="1:11" ht="23.25" thickBot="1">
      <c r="A127" s="24"/>
      <c r="B127" s="29"/>
      <c r="C127" s="29"/>
      <c r="D127" s="61" t="s">
        <v>357</v>
      </c>
      <c r="E127" s="62">
        <v>1</v>
      </c>
      <c r="F127" s="63">
        <v>1</v>
      </c>
      <c r="G127" s="64">
        <v>2001</v>
      </c>
      <c r="H127" s="60">
        <f t="shared" si="6"/>
        <v>0</v>
      </c>
      <c r="I127" s="64">
        <v>1</v>
      </c>
      <c r="J127" s="181">
        <f t="shared" si="7"/>
        <v>0</v>
      </c>
      <c r="K127" s="270"/>
    </row>
    <row r="128" spans="1:11" ht="11.25" customHeight="1" thickBot="1">
      <c r="A128" s="24"/>
      <c r="B128" s="29"/>
      <c r="C128" s="29"/>
      <c r="D128" s="61" t="s">
        <v>358</v>
      </c>
      <c r="E128" s="62">
        <v>1</v>
      </c>
      <c r="F128" s="63">
        <v>1</v>
      </c>
      <c r="G128" s="64">
        <v>2005</v>
      </c>
      <c r="H128" s="60">
        <f t="shared" si="6"/>
        <v>0</v>
      </c>
      <c r="I128" s="64">
        <v>1</v>
      </c>
      <c r="J128" s="181">
        <f t="shared" si="7"/>
        <v>0</v>
      </c>
      <c r="K128" s="270"/>
    </row>
    <row r="129" spans="1:11" ht="23.25" thickBot="1">
      <c r="A129" s="27"/>
      <c r="B129" s="32"/>
      <c r="C129" s="32"/>
      <c r="D129" s="65" t="s">
        <v>359</v>
      </c>
      <c r="E129" s="66">
        <v>5</v>
      </c>
      <c r="F129" s="67">
        <v>1</v>
      </c>
      <c r="G129" s="68">
        <v>2010</v>
      </c>
      <c r="H129" s="60">
        <f aca="true" t="shared" si="8" ref="H129:H171">IF(G129&gt;2010,E129,0)</f>
        <v>0</v>
      </c>
      <c r="I129" s="68">
        <v>5</v>
      </c>
      <c r="J129" s="181">
        <f aca="true" t="shared" si="9" ref="J129:J171">IF(G129&gt;2010,I129,0)</f>
        <v>0</v>
      </c>
      <c r="K129" s="243"/>
    </row>
    <row r="130" spans="1:11" ht="11.25" customHeight="1" thickBot="1">
      <c r="A130" s="273">
        <v>10</v>
      </c>
      <c r="B130" s="244" t="s">
        <v>104</v>
      </c>
      <c r="C130" s="53">
        <f>титул!$B$7</f>
        <v>25</v>
      </c>
      <c r="D130" s="57" t="s">
        <v>109</v>
      </c>
      <c r="E130" s="58">
        <v>1</v>
      </c>
      <c r="F130" s="59">
        <v>1</v>
      </c>
      <c r="G130" s="60">
        <v>2005</v>
      </c>
      <c r="H130" s="60">
        <f t="shared" si="8"/>
        <v>0</v>
      </c>
      <c r="I130" s="60">
        <v>1</v>
      </c>
      <c r="J130" s="181">
        <f t="shared" si="9"/>
        <v>0</v>
      </c>
      <c r="K130" s="269">
        <f>SUM(H130:H146)/C130</f>
        <v>1.68</v>
      </c>
    </row>
    <row r="131" spans="1:11" ht="11.25" customHeight="1" thickBot="1">
      <c r="A131" s="242"/>
      <c r="B131" s="245"/>
      <c r="C131" s="29"/>
      <c r="D131" s="61" t="s">
        <v>110</v>
      </c>
      <c r="E131" s="62">
        <v>1</v>
      </c>
      <c r="F131" s="63">
        <v>0</v>
      </c>
      <c r="G131" s="64">
        <v>2002</v>
      </c>
      <c r="H131" s="60">
        <f t="shared" si="8"/>
        <v>0</v>
      </c>
      <c r="I131" s="64">
        <v>1</v>
      </c>
      <c r="J131" s="181">
        <f t="shared" si="9"/>
        <v>0</v>
      </c>
      <c r="K131" s="270"/>
    </row>
    <row r="132" spans="1:11" ht="21.75" customHeight="1" thickBot="1">
      <c r="A132" s="24"/>
      <c r="B132" s="29"/>
      <c r="C132" s="29"/>
      <c r="D132" s="291" t="s">
        <v>249</v>
      </c>
      <c r="E132" s="290">
        <v>10</v>
      </c>
      <c r="F132" s="290">
        <v>1</v>
      </c>
      <c r="G132" s="290">
        <v>2014</v>
      </c>
      <c r="H132" s="290">
        <f t="shared" si="8"/>
        <v>10</v>
      </c>
      <c r="I132" s="290">
        <v>10</v>
      </c>
      <c r="J132" s="290">
        <f t="shared" si="9"/>
        <v>10</v>
      </c>
      <c r="K132" s="270"/>
    </row>
    <row r="133" spans="1:11" ht="23.25" thickBot="1">
      <c r="A133" s="24"/>
      <c r="B133" s="29"/>
      <c r="C133" s="29"/>
      <c r="D133" s="61" t="s">
        <v>111</v>
      </c>
      <c r="E133" s="62">
        <v>1</v>
      </c>
      <c r="F133" s="63">
        <v>1</v>
      </c>
      <c r="G133" s="64">
        <v>2008</v>
      </c>
      <c r="H133" s="60">
        <f t="shared" si="8"/>
        <v>0</v>
      </c>
      <c r="I133" s="64">
        <v>1</v>
      </c>
      <c r="J133" s="181">
        <f t="shared" si="9"/>
        <v>0</v>
      </c>
      <c r="K133" s="270"/>
    </row>
    <row r="134" spans="1:11" ht="23.25" thickBot="1">
      <c r="A134" s="24"/>
      <c r="B134" s="29"/>
      <c r="C134" s="29"/>
      <c r="D134" s="61" t="s">
        <v>112</v>
      </c>
      <c r="E134" s="62">
        <v>1</v>
      </c>
      <c r="F134" s="63">
        <v>0</v>
      </c>
      <c r="G134" s="64">
        <v>2008</v>
      </c>
      <c r="H134" s="60">
        <f t="shared" si="8"/>
        <v>0</v>
      </c>
      <c r="I134" s="64">
        <v>1</v>
      </c>
      <c r="J134" s="181">
        <f t="shared" si="9"/>
        <v>0</v>
      </c>
      <c r="K134" s="270"/>
    </row>
    <row r="135" spans="1:11" ht="23.25" thickBot="1">
      <c r="A135" s="24"/>
      <c r="B135" s="29"/>
      <c r="C135" s="29"/>
      <c r="D135" s="61" t="s">
        <v>33</v>
      </c>
      <c r="E135" s="62">
        <v>12</v>
      </c>
      <c r="F135" s="63">
        <v>1</v>
      </c>
      <c r="G135" s="64">
        <v>2013</v>
      </c>
      <c r="H135" s="60">
        <f t="shared" si="8"/>
        <v>12</v>
      </c>
      <c r="I135" s="64">
        <v>12</v>
      </c>
      <c r="J135" s="181">
        <f t="shared" si="9"/>
        <v>12</v>
      </c>
      <c r="K135" s="270"/>
    </row>
    <row r="136" spans="1:11" ht="23.25" customHeight="1" thickBot="1">
      <c r="A136" s="24"/>
      <c r="B136" s="29"/>
      <c r="C136" s="29"/>
      <c r="D136" s="70" t="s">
        <v>494</v>
      </c>
      <c r="E136" s="62">
        <v>15</v>
      </c>
      <c r="F136" s="63">
        <v>1</v>
      </c>
      <c r="G136" s="64">
        <v>2014</v>
      </c>
      <c r="H136" s="60">
        <f t="shared" si="8"/>
        <v>15</v>
      </c>
      <c r="I136" s="64">
        <v>15</v>
      </c>
      <c r="J136" s="181">
        <f t="shared" si="9"/>
        <v>15</v>
      </c>
      <c r="K136" s="270"/>
    </row>
    <row r="137" spans="1:11" ht="23.25" customHeight="1" thickBot="1">
      <c r="A137" s="24"/>
      <c r="B137" s="29"/>
      <c r="C137" s="29"/>
      <c r="D137" s="70" t="s">
        <v>160</v>
      </c>
      <c r="E137" s="62">
        <v>15</v>
      </c>
      <c r="F137" s="63">
        <v>0</v>
      </c>
      <c r="G137" s="64">
        <v>2009</v>
      </c>
      <c r="H137" s="60">
        <f t="shared" si="8"/>
        <v>0</v>
      </c>
      <c r="I137" s="64">
        <v>15</v>
      </c>
      <c r="J137" s="181">
        <f t="shared" si="9"/>
        <v>0</v>
      </c>
      <c r="K137" s="270"/>
    </row>
    <row r="138" spans="1:11" ht="23.25" customHeight="1" thickBot="1">
      <c r="A138" s="24"/>
      <c r="B138" s="29"/>
      <c r="C138" s="29"/>
      <c r="D138" s="285" t="s">
        <v>257</v>
      </c>
      <c r="E138" s="286">
        <v>5</v>
      </c>
      <c r="F138" s="287">
        <v>1</v>
      </c>
      <c r="G138" s="288">
        <v>2016</v>
      </c>
      <c r="H138" s="289">
        <f t="shared" si="8"/>
        <v>5</v>
      </c>
      <c r="I138" s="288">
        <v>5</v>
      </c>
      <c r="J138" s="290">
        <f t="shared" si="9"/>
        <v>5</v>
      </c>
      <c r="K138" s="270"/>
    </row>
    <row r="139" spans="1:11" ht="23.25" thickBot="1">
      <c r="A139" s="24"/>
      <c r="B139" s="29"/>
      <c r="C139" s="29"/>
      <c r="D139" s="61" t="s">
        <v>113</v>
      </c>
      <c r="E139" s="62">
        <v>10</v>
      </c>
      <c r="F139" s="63">
        <v>1</v>
      </c>
      <c r="G139" s="64">
        <v>1989</v>
      </c>
      <c r="H139" s="60">
        <f t="shared" si="8"/>
        <v>0</v>
      </c>
      <c r="I139" s="64">
        <v>10</v>
      </c>
      <c r="J139" s="181">
        <f t="shared" si="9"/>
        <v>0</v>
      </c>
      <c r="K139" s="270"/>
    </row>
    <row r="140" spans="1:11" ht="11.25" customHeight="1" thickBot="1">
      <c r="A140" s="24"/>
      <c r="B140" s="29"/>
      <c r="C140" s="29"/>
      <c r="D140" s="61" t="s">
        <v>299</v>
      </c>
      <c r="E140" s="62">
        <v>9</v>
      </c>
      <c r="F140" s="63">
        <v>1</v>
      </c>
      <c r="G140" s="64">
        <v>2004</v>
      </c>
      <c r="H140" s="60">
        <f t="shared" si="8"/>
        <v>0</v>
      </c>
      <c r="I140" s="64">
        <v>9</v>
      </c>
      <c r="J140" s="181">
        <f t="shared" si="9"/>
        <v>0</v>
      </c>
      <c r="K140" s="270"/>
    </row>
    <row r="141" spans="1:11" ht="11.25" customHeight="1" thickBot="1">
      <c r="A141" s="24"/>
      <c r="B141" s="29"/>
      <c r="C141" s="29"/>
      <c r="D141" s="61" t="s">
        <v>298</v>
      </c>
      <c r="E141" s="62">
        <v>1</v>
      </c>
      <c r="F141" s="63">
        <v>1</v>
      </c>
      <c r="G141" s="64">
        <v>2007</v>
      </c>
      <c r="H141" s="60">
        <f t="shared" si="8"/>
        <v>0</v>
      </c>
      <c r="I141" s="64">
        <v>1</v>
      </c>
      <c r="J141" s="181">
        <f t="shared" si="9"/>
        <v>0</v>
      </c>
      <c r="K141" s="270"/>
    </row>
    <row r="142" spans="1:11" ht="11.25" customHeight="1" thickBot="1">
      <c r="A142" s="24"/>
      <c r="B142" s="29"/>
      <c r="C142" s="29"/>
      <c r="D142" s="61" t="s">
        <v>431</v>
      </c>
      <c r="E142" s="62">
        <v>20</v>
      </c>
      <c r="F142" s="63">
        <v>1</v>
      </c>
      <c r="G142" s="64">
        <v>1987</v>
      </c>
      <c r="H142" s="60">
        <f t="shared" si="8"/>
        <v>0</v>
      </c>
      <c r="I142" s="64">
        <v>20</v>
      </c>
      <c r="J142" s="181">
        <f t="shared" si="9"/>
        <v>0</v>
      </c>
      <c r="K142" s="270"/>
    </row>
    <row r="143" spans="1:11" ht="11.25" customHeight="1" thickBot="1">
      <c r="A143" s="24"/>
      <c r="B143" s="29"/>
      <c r="C143" s="29"/>
      <c r="D143" s="61" t="s">
        <v>432</v>
      </c>
      <c r="E143" s="62">
        <v>20</v>
      </c>
      <c r="F143" s="63">
        <v>1</v>
      </c>
      <c r="G143" s="64">
        <v>1988</v>
      </c>
      <c r="H143" s="60">
        <f t="shared" si="8"/>
        <v>0</v>
      </c>
      <c r="I143" s="64">
        <v>20</v>
      </c>
      <c r="J143" s="181">
        <f t="shared" si="9"/>
        <v>0</v>
      </c>
      <c r="K143" s="270"/>
    </row>
    <row r="144" spans="1:11" ht="11.25" customHeight="1" thickBot="1">
      <c r="A144" s="24"/>
      <c r="B144" s="29"/>
      <c r="C144" s="29"/>
      <c r="D144" s="61" t="s">
        <v>435</v>
      </c>
      <c r="E144" s="62">
        <v>9</v>
      </c>
      <c r="F144" s="63">
        <v>1</v>
      </c>
      <c r="G144" s="64">
        <v>2006</v>
      </c>
      <c r="H144" s="60">
        <f t="shared" si="8"/>
        <v>0</v>
      </c>
      <c r="I144" s="64">
        <v>9</v>
      </c>
      <c r="J144" s="181">
        <f t="shared" si="9"/>
        <v>0</v>
      </c>
      <c r="K144" s="270"/>
    </row>
    <row r="145" spans="1:11" ht="11.25" customHeight="1" thickBot="1">
      <c r="A145" s="24"/>
      <c r="B145" s="29"/>
      <c r="C145" s="29"/>
      <c r="D145" s="61" t="s">
        <v>436</v>
      </c>
      <c r="E145" s="62">
        <v>10</v>
      </c>
      <c r="F145" s="63">
        <v>1</v>
      </c>
      <c r="G145" s="64">
        <v>1982</v>
      </c>
      <c r="H145" s="60">
        <f t="shared" si="8"/>
        <v>0</v>
      </c>
      <c r="I145" s="64">
        <v>10</v>
      </c>
      <c r="J145" s="181">
        <f t="shared" si="9"/>
        <v>0</v>
      </c>
      <c r="K145" s="270"/>
    </row>
    <row r="146" spans="1:11" ht="11.25" customHeight="1" thickBot="1">
      <c r="A146" s="27"/>
      <c r="B146" s="32"/>
      <c r="C146" s="32"/>
      <c r="D146" s="65" t="s">
        <v>437</v>
      </c>
      <c r="E146" s="66">
        <v>9</v>
      </c>
      <c r="F146" s="67">
        <v>1</v>
      </c>
      <c r="G146" s="68">
        <v>1978</v>
      </c>
      <c r="H146" s="60">
        <f t="shared" si="8"/>
        <v>0</v>
      </c>
      <c r="I146" s="68">
        <v>9</v>
      </c>
      <c r="J146" s="181">
        <f t="shared" si="9"/>
        <v>0</v>
      </c>
      <c r="K146" s="243"/>
    </row>
    <row r="147" spans="1:11" ht="18.75" customHeight="1" thickBot="1">
      <c r="A147" s="26">
        <v>11</v>
      </c>
      <c r="B147" s="53" t="s">
        <v>586</v>
      </c>
      <c r="C147" s="53">
        <f>титул!$B$7</f>
        <v>25</v>
      </c>
      <c r="D147" s="57" t="s">
        <v>64</v>
      </c>
      <c r="E147" s="58">
        <v>13</v>
      </c>
      <c r="F147" s="59">
        <v>0</v>
      </c>
      <c r="G147" s="60">
        <v>2003</v>
      </c>
      <c r="H147" s="60">
        <f t="shared" si="8"/>
        <v>0</v>
      </c>
      <c r="I147" s="60">
        <v>13</v>
      </c>
      <c r="J147" s="181">
        <f t="shared" si="9"/>
        <v>0</v>
      </c>
      <c r="K147" s="269">
        <f>SUM(H147:H158)/C147</f>
        <v>1.44</v>
      </c>
    </row>
    <row r="148" spans="1:11" ht="11.25" customHeight="1" thickBot="1">
      <c r="A148" s="24"/>
      <c r="B148" s="29"/>
      <c r="C148" s="29"/>
      <c r="D148" s="183" t="s">
        <v>23</v>
      </c>
      <c r="E148" s="85">
        <v>5</v>
      </c>
      <c r="F148" s="226">
        <v>0</v>
      </c>
      <c r="G148" s="227">
        <v>2011</v>
      </c>
      <c r="H148" s="60">
        <f t="shared" si="8"/>
        <v>5</v>
      </c>
      <c r="I148" s="227">
        <v>5</v>
      </c>
      <c r="J148" s="181">
        <f t="shared" si="9"/>
        <v>5</v>
      </c>
      <c r="K148" s="270"/>
    </row>
    <row r="149" spans="1:11" ht="11.25" customHeight="1" thickBot="1">
      <c r="A149" s="24"/>
      <c r="B149" s="29"/>
      <c r="C149" s="29"/>
      <c r="D149" s="183" t="s">
        <v>469</v>
      </c>
      <c r="E149" s="85">
        <v>21</v>
      </c>
      <c r="F149" s="226">
        <v>1</v>
      </c>
      <c r="G149" s="227">
        <v>2012</v>
      </c>
      <c r="H149" s="60">
        <f t="shared" si="8"/>
        <v>21</v>
      </c>
      <c r="I149" s="227">
        <v>21</v>
      </c>
      <c r="J149" s="181">
        <f t="shared" si="9"/>
        <v>21</v>
      </c>
      <c r="K149" s="270"/>
    </row>
    <row r="150" spans="1:11" ht="11.25" customHeight="1" thickBot="1">
      <c r="A150" s="24"/>
      <c r="B150" s="29"/>
      <c r="C150" s="29"/>
      <c r="D150" s="61" t="s">
        <v>470</v>
      </c>
      <c r="E150" s="62">
        <v>10</v>
      </c>
      <c r="F150" s="63">
        <v>1</v>
      </c>
      <c r="G150" s="64">
        <v>2014</v>
      </c>
      <c r="H150" s="60">
        <f t="shared" si="8"/>
        <v>10</v>
      </c>
      <c r="I150" s="64">
        <v>10</v>
      </c>
      <c r="J150" s="181">
        <f t="shared" si="9"/>
        <v>10</v>
      </c>
      <c r="K150" s="270"/>
    </row>
    <row r="151" spans="1:11" ht="11.25" customHeight="1" thickBot="1">
      <c r="A151" s="24"/>
      <c r="B151" s="29"/>
      <c r="C151" s="29"/>
      <c r="D151" s="61" t="s">
        <v>65</v>
      </c>
      <c r="E151" s="62">
        <v>20</v>
      </c>
      <c r="F151" s="63">
        <v>1</v>
      </c>
      <c r="G151" s="64">
        <v>1978</v>
      </c>
      <c r="H151" s="60">
        <f t="shared" si="8"/>
        <v>0</v>
      </c>
      <c r="I151" s="64">
        <v>20</v>
      </c>
      <c r="J151" s="181">
        <f t="shared" si="9"/>
        <v>0</v>
      </c>
      <c r="K151" s="270"/>
    </row>
    <row r="152" spans="1:11" ht="11.25" customHeight="1" thickBot="1">
      <c r="A152" s="24"/>
      <c r="B152" s="29"/>
      <c r="C152" s="29"/>
      <c r="D152" s="61" t="s">
        <v>123</v>
      </c>
      <c r="E152" s="62">
        <v>4</v>
      </c>
      <c r="F152" s="63">
        <v>0</v>
      </c>
      <c r="G152" s="64">
        <v>1984</v>
      </c>
      <c r="H152" s="60">
        <f t="shared" si="8"/>
        <v>0</v>
      </c>
      <c r="I152" s="64">
        <v>4</v>
      </c>
      <c r="J152" s="181">
        <f t="shared" si="9"/>
        <v>0</v>
      </c>
      <c r="K152" s="270"/>
    </row>
    <row r="153" spans="1:11" ht="11.25" customHeight="1" thickBot="1">
      <c r="A153" s="24"/>
      <c r="B153" s="29"/>
      <c r="C153" s="29"/>
      <c r="D153" s="61" t="s">
        <v>124</v>
      </c>
      <c r="E153" s="62">
        <v>3</v>
      </c>
      <c r="F153" s="63">
        <v>1</v>
      </c>
      <c r="G153" s="64">
        <v>2006</v>
      </c>
      <c r="H153" s="60">
        <f t="shared" si="8"/>
        <v>0</v>
      </c>
      <c r="I153" s="64">
        <v>3</v>
      </c>
      <c r="J153" s="181">
        <f t="shared" si="9"/>
        <v>0</v>
      </c>
      <c r="K153" s="270"/>
    </row>
    <row r="154" spans="1:11" ht="23.25" thickBot="1">
      <c r="A154" s="24"/>
      <c r="B154" s="29"/>
      <c r="C154" s="29"/>
      <c r="D154" s="61" t="s">
        <v>125</v>
      </c>
      <c r="E154" s="62">
        <v>1</v>
      </c>
      <c r="F154" s="63">
        <v>1</v>
      </c>
      <c r="G154" s="64">
        <v>2002</v>
      </c>
      <c r="H154" s="60">
        <f t="shared" si="8"/>
        <v>0</v>
      </c>
      <c r="I154" s="64">
        <v>1</v>
      </c>
      <c r="J154" s="181">
        <f t="shared" si="9"/>
        <v>0</v>
      </c>
      <c r="K154" s="270"/>
    </row>
    <row r="155" spans="1:11" ht="11.25" customHeight="1" thickBot="1">
      <c r="A155" s="24"/>
      <c r="B155" s="29"/>
      <c r="C155" s="29"/>
      <c r="D155" s="61" t="s">
        <v>41</v>
      </c>
      <c r="E155" s="62">
        <v>4</v>
      </c>
      <c r="F155" s="63">
        <v>1</v>
      </c>
      <c r="G155" s="64">
        <v>1999</v>
      </c>
      <c r="H155" s="60">
        <f t="shared" si="8"/>
        <v>0</v>
      </c>
      <c r="I155" s="64">
        <v>4</v>
      </c>
      <c r="J155" s="181">
        <f t="shared" si="9"/>
        <v>0</v>
      </c>
      <c r="K155" s="270"/>
    </row>
    <row r="156" spans="1:11" ht="11.25" customHeight="1" thickBot="1">
      <c r="A156" s="24"/>
      <c r="B156" s="29"/>
      <c r="C156" s="29"/>
      <c r="D156" s="61" t="s">
        <v>126</v>
      </c>
      <c r="E156" s="62">
        <v>3</v>
      </c>
      <c r="F156" s="63">
        <v>1</v>
      </c>
      <c r="G156" s="64">
        <v>2004</v>
      </c>
      <c r="H156" s="60">
        <f t="shared" si="8"/>
        <v>0</v>
      </c>
      <c r="I156" s="64">
        <v>3</v>
      </c>
      <c r="J156" s="181">
        <f t="shared" si="9"/>
        <v>0</v>
      </c>
      <c r="K156" s="270"/>
    </row>
    <row r="157" spans="1:11" ht="23.25" thickBot="1">
      <c r="A157" s="24"/>
      <c r="B157" s="29"/>
      <c r="C157" s="29"/>
      <c r="D157" s="61" t="s">
        <v>127</v>
      </c>
      <c r="E157" s="62">
        <v>20</v>
      </c>
      <c r="F157" s="63">
        <v>1</v>
      </c>
      <c r="G157" s="64">
        <v>1988</v>
      </c>
      <c r="H157" s="60">
        <f t="shared" si="8"/>
        <v>0</v>
      </c>
      <c r="I157" s="64">
        <v>20</v>
      </c>
      <c r="J157" s="181">
        <f t="shared" si="9"/>
        <v>0</v>
      </c>
      <c r="K157" s="270"/>
    </row>
    <row r="158" spans="1:11" ht="23.25" thickBot="1">
      <c r="A158" s="27"/>
      <c r="B158" s="32"/>
      <c r="C158" s="32"/>
      <c r="D158" s="65" t="s">
        <v>128</v>
      </c>
      <c r="E158" s="66">
        <v>20</v>
      </c>
      <c r="F158" s="67">
        <v>1</v>
      </c>
      <c r="G158" s="68">
        <v>1986</v>
      </c>
      <c r="H158" s="60">
        <f t="shared" si="8"/>
        <v>0</v>
      </c>
      <c r="I158" s="68">
        <v>20</v>
      </c>
      <c r="J158" s="181">
        <f t="shared" si="9"/>
        <v>0</v>
      </c>
      <c r="K158" s="243"/>
    </row>
    <row r="159" spans="1:11" ht="12" customHeight="1" thickBot="1">
      <c r="A159" s="273">
        <v>12</v>
      </c>
      <c r="B159" s="271" t="s">
        <v>105</v>
      </c>
      <c r="C159" s="53">
        <f>титул!$B$7</f>
        <v>25</v>
      </c>
      <c r="D159" s="57" t="s">
        <v>42</v>
      </c>
      <c r="E159" s="58">
        <v>4</v>
      </c>
      <c r="F159" s="59">
        <v>1</v>
      </c>
      <c r="G159" s="60">
        <v>2006</v>
      </c>
      <c r="H159" s="60">
        <f t="shared" si="8"/>
        <v>0</v>
      </c>
      <c r="I159" s="60">
        <v>4</v>
      </c>
      <c r="J159" s="181">
        <f t="shared" si="9"/>
        <v>0</v>
      </c>
      <c r="K159" s="269">
        <f>SUM(H159:H171)*C159</f>
        <v>450</v>
      </c>
    </row>
    <row r="160" spans="1:11" ht="23.25" thickBot="1">
      <c r="A160" s="242"/>
      <c r="B160" s="272"/>
      <c r="C160" s="29"/>
      <c r="D160" s="61" t="s">
        <v>230</v>
      </c>
      <c r="E160" s="62">
        <v>3</v>
      </c>
      <c r="F160" s="63">
        <v>1</v>
      </c>
      <c r="G160" s="64">
        <v>2003</v>
      </c>
      <c r="H160" s="60">
        <f t="shared" si="8"/>
        <v>0</v>
      </c>
      <c r="I160" s="64">
        <v>3</v>
      </c>
      <c r="J160" s="181">
        <f t="shared" si="9"/>
        <v>0</v>
      </c>
      <c r="K160" s="270"/>
    </row>
    <row r="161" spans="1:11" ht="23.25" thickBot="1">
      <c r="A161" s="24"/>
      <c r="B161" s="30"/>
      <c r="C161" s="29"/>
      <c r="D161" s="61" t="s">
        <v>231</v>
      </c>
      <c r="E161" s="62">
        <v>4</v>
      </c>
      <c r="F161" s="63">
        <v>1</v>
      </c>
      <c r="G161" s="64">
        <v>2004</v>
      </c>
      <c r="H161" s="60">
        <f t="shared" si="8"/>
        <v>0</v>
      </c>
      <c r="I161" s="64">
        <v>4</v>
      </c>
      <c r="J161" s="181">
        <f t="shared" si="9"/>
        <v>0</v>
      </c>
      <c r="K161" s="270"/>
    </row>
    <row r="162" spans="1:11" ht="23.25" thickBot="1">
      <c r="A162" s="24"/>
      <c r="B162" s="30"/>
      <c r="C162" s="29"/>
      <c r="D162" s="61" t="s">
        <v>232</v>
      </c>
      <c r="E162" s="62">
        <v>2</v>
      </c>
      <c r="F162" s="63">
        <v>1</v>
      </c>
      <c r="G162" s="64">
        <v>2002</v>
      </c>
      <c r="H162" s="60">
        <f t="shared" si="8"/>
        <v>0</v>
      </c>
      <c r="I162" s="64">
        <v>2</v>
      </c>
      <c r="J162" s="181">
        <f t="shared" si="9"/>
        <v>0</v>
      </c>
      <c r="K162" s="270"/>
    </row>
    <row r="163" spans="1:11" ht="12" customHeight="1" thickBot="1">
      <c r="A163" s="24"/>
      <c r="B163" s="30"/>
      <c r="C163" s="29"/>
      <c r="D163" s="61" t="s">
        <v>233</v>
      </c>
      <c r="E163" s="62">
        <v>1</v>
      </c>
      <c r="F163" s="63">
        <v>1</v>
      </c>
      <c r="G163" s="64">
        <v>2007</v>
      </c>
      <c r="H163" s="60">
        <f t="shared" si="8"/>
        <v>0</v>
      </c>
      <c r="I163" s="64">
        <v>1</v>
      </c>
      <c r="J163" s="181">
        <f t="shared" si="9"/>
        <v>0</v>
      </c>
      <c r="K163" s="270"/>
    </row>
    <row r="164" spans="1:11" ht="12" customHeight="1" thickBot="1">
      <c r="A164" s="24"/>
      <c r="B164" s="30"/>
      <c r="C164" s="29"/>
      <c r="D164" s="61" t="s">
        <v>213</v>
      </c>
      <c r="E164" s="62">
        <v>1</v>
      </c>
      <c r="F164" s="63">
        <v>1</v>
      </c>
      <c r="G164" s="64">
        <v>2012</v>
      </c>
      <c r="H164" s="60">
        <f t="shared" si="8"/>
        <v>1</v>
      </c>
      <c r="I164" s="64">
        <v>1</v>
      </c>
      <c r="J164" s="181">
        <f t="shared" si="9"/>
        <v>1</v>
      </c>
      <c r="K164" s="270"/>
    </row>
    <row r="165" spans="1:11" ht="12" customHeight="1" thickBot="1">
      <c r="A165" s="24"/>
      <c r="B165" s="30"/>
      <c r="C165" s="29"/>
      <c r="D165" s="61" t="s">
        <v>214</v>
      </c>
      <c r="E165" s="62">
        <v>5</v>
      </c>
      <c r="F165" s="63">
        <v>1</v>
      </c>
      <c r="G165" s="64">
        <v>2014</v>
      </c>
      <c r="H165" s="60">
        <f t="shared" si="8"/>
        <v>5</v>
      </c>
      <c r="I165" s="64">
        <v>5</v>
      </c>
      <c r="J165" s="181">
        <f t="shared" si="9"/>
        <v>5</v>
      </c>
      <c r="K165" s="270"/>
    </row>
    <row r="166" spans="1:11" ht="22.5" customHeight="1" thickBot="1">
      <c r="A166" s="24"/>
      <c r="B166" s="30"/>
      <c r="C166" s="29"/>
      <c r="D166" s="61" t="s">
        <v>306</v>
      </c>
      <c r="E166" s="62">
        <v>1</v>
      </c>
      <c r="F166" s="63">
        <v>1</v>
      </c>
      <c r="G166" s="64">
        <v>2007</v>
      </c>
      <c r="H166" s="60">
        <f t="shared" si="8"/>
        <v>0</v>
      </c>
      <c r="I166" s="64">
        <v>1</v>
      </c>
      <c r="J166" s="181">
        <f t="shared" si="9"/>
        <v>0</v>
      </c>
      <c r="K166" s="270"/>
    </row>
    <row r="167" spans="1:11" ht="11.25" customHeight="1" thickBot="1">
      <c r="A167" s="24"/>
      <c r="B167" s="30"/>
      <c r="C167" s="29"/>
      <c r="D167" s="61" t="s">
        <v>234</v>
      </c>
      <c r="E167" s="62">
        <v>1</v>
      </c>
      <c r="F167" s="63">
        <v>1</v>
      </c>
      <c r="G167" s="64">
        <v>2000</v>
      </c>
      <c r="H167" s="60">
        <f t="shared" si="8"/>
        <v>0</v>
      </c>
      <c r="I167" s="64">
        <v>0</v>
      </c>
      <c r="J167" s="181">
        <f t="shared" si="9"/>
        <v>0</v>
      </c>
      <c r="K167" s="270"/>
    </row>
    <row r="168" spans="1:11" ht="23.25" thickBot="1">
      <c r="A168" s="24"/>
      <c r="B168" s="30"/>
      <c r="C168" s="29"/>
      <c r="D168" s="61" t="s">
        <v>438</v>
      </c>
      <c r="E168" s="62">
        <v>1</v>
      </c>
      <c r="F168" s="63">
        <v>1</v>
      </c>
      <c r="G168" s="64">
        <v>2008</v>
      </c>
      <c r="H168" s="60">
        <f t="shared" si="8"/>
        <v>0</v>
      </c>
      <c r="I168" s="64">
        <v>1</v>
      </c>
      <c r="J168" s="181">
        <f t="shared" si="9"/>
        <v>0</v>
      </c>
      <c r="K168" s="270"/>
    </row>
    <row r="169" spans="1:11" ht="23.25" thickBot="1">
      <c r="A169" s="24"/>
      <c r="B169" s="30"/>
      <c r="C169" s="29"/>
      <c r="D169" s="61" t="s">
        <v>439</v>
      </c>
      <c r="E169" s="62">
        <v>1</v>
      </c>
      <c r="F169" s="63">
        <v>1</v>
      </c>
      <c r="G169" s="64">
        <v>2004</v>
      </c>
      <c r="H169" s="60">
        <f t="shared" si="8"/>
        <v>0</v>
      </c>
      <c r="I169" s="64">
        <v>1</v>
      </c>
      <c r="J169" s="181">
        <f t="shared" si="9"/>
        <v>0</v>
      </c>
      <c r="K169" s="270"/>
    </row>
    <row r="170" spans="1:11" ht="23.25" thickBot="1">
      <c r="A170" s="24"/>
      <c r="B170" s="30"/>
      <c r="C170" s="29"/>
      <c r="D170" s="61" t="s">
        <v>400</v>
      </c>
      <c r="E170" s="62">
        <v>12</v>
      </c>
      <c r="F170" s="94">
        <v>1</v>
      </c>
      <c r="G170" s="64">
        <v>2014</v>
      </c>
      <c r="H170" s="60">
        <f t="shared" si="8"/>
        <v>12</v>
      </c>
      <c r="I170" s="64">
        <v>12</v>
      </c>
      <c r="J170" s="181">
        <f t="shared" si="9"/>
        <v>12</v>
      </c>
      <c r="K170" s="270"/>
    </row>
    <row r="171" spans="1:11" ht="23.25" thickBot="1">
      <c r="A171" s="27"/>
      <c r="B171" s="31"/>
      <c r="C171" s="32"/>
      <c r="D171" s="65" t="s">
        <v>440</v>
      </c>
      <c r="E171" s="66">
        <v>2</v>
      </c>
      <c r="F171" s="67">
        <v>1</v>
      </c>
      <c r="G171" s="68">
        <v>2009</v>
      </c>
      <c r="H171" s="60">
        <f t="shared" si="8"/>
        <v>0</v>
      </c>
      <c r="I171" s="68">
        <v>2</v>
      </c>
      <c r="J171" s="181">
        <f t="shared" si="9"/>
        <v>0</v>
      </c>
      <c r="K171" s="243"/>
    </row>
    <row r="172" spans="1:11" s="15" customFormat="1" ht="15" customHeight="1" thickBot="1">
      <c r="A172" s="35"/>
      <c r="B172" s="36" t="s">
        <v>229</v>
      </c>
      <c r="C172" s="33">
        <f>SUM(C5:C171)</f>
        <v>300</v>
      </c>
      <c r="D172" s="36"/>
      <c r="E172" s="34">
        <f>SUM(E5:E171)</f>
        <v>1379</v>
      </c>
      <c r="F172" s="34">
        <f>SUM(F5:F171)</f>
        <v>148</v>
      </c>
      <c r="G172" s="34"/>
      <c r="H172" s="34">
        <f>SUM(H5:H171)</f>
        <v>552</v>
      </c>
      <c r="I172" s="34">
        <f>SUM(I5:I171)</f>
        <v>1161</v>
      </c>
      <c r="J172" s="34">
        <f>SUM(J5:J171)</f>
        <v>532</v>
      </c>
      <c r="K172" s="190">
        <f>J172/C172</f>
        <v>1.7733333333333334</v>
      </c>
    </row>
  </sheetData>
  <sheetProtection/>
  <autoFilter ref="A4:K172"/>
  <mergeCells count="27">
    <mergeCell ref="A2:E2"/>
    <mergeCell ref="K5:K10"/>
    <mergeCell ref="K11:K28"/>
    <mergeCell ref="K42:K66"/>
    <mergeCell ref="B42:B43"/>
    <mergeCell ref="A42:A43"/>
    <mergeCell ref="K29:K41"/>
    <mergeCell ref="K67:K86"/>
    <mergeCell ref="B130:B131"/>
    <mergeCell ref="A130:A131"/>
    <mergeCell ref="K87:K96"/>
    <mergeCell ref="K97:K108"/>
    <mergeCell ref="B67:B69"/>
    <mergeCell ref="A67:A69"/>
    <mergeCell ref="B87:B88"/>
    <mergeCell ref="A87:A88"/>
    <mergeCell ref="B97:B98"/>
    <mergeCell ref="K159:K171"/>
    <mergeCell ref="B159:B160"/>
    <mergeCell ref="K109:K117"/>
    <mergeCell ref="K118:K129"/>
    <mergeCell ref="K130:K146"/>
    <mergeCell ref="K147:K158"/>
    <mergeCell ref="A97:A98"/>
    <mergeCell ref="B109:B110"/>
    <mergeCell ref="A109:A110"/>
    <mergeCell ref="A159:A160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9"/>
  <sheetViews>
    <sheetView view="pageBreakPreview" zoomScaleSheetLayoutView="100" zoomScalePageLayoutView="0" workbookViewId="0" topLeftCell="A22">
      <selection activeCell="D29" sqref="D29"/>
    </sheetView>
  </sheetViews>
  <sheetFormatPr defaultColWidth="9.00390625" defaultRowHeight="12.75"/>
  <cols>
    <col min="1" max="1" width="5.75390625" style="0" customWidth="1"/>
    <col min="2" max="2" width="90.75390625" style="0" customWidth="1"/>
    <col min="3" max="4" width="12.75390625" style="0" customWidth="1"/>
    <col min="5" max="5" width="85.00390625" style="38" customWidth="1"/>
    <col min="6" max="6" width="13.75390625" style="0" customWidth="1"/>
    <col min="7" max="7" width="14.75390625" style="0" customWidth="1"/>
  </cols>
  <sheetData>
    <row r="2" spans="1:4" ht="18.75">
      <c r="A2" s="266" t="s">
        <v>272</v>
      </c>
      <c r="B2" s="266"/>
      <c r="C2" s="266"/>
      <c r="D2" s="266"/>
    </row>
    <row r="3" spans="1:5" ht="19.5" thickBot="1">
      <c r="A3" s="21"/>
      <c r="B3" s="21"/>
      <c r="C3" s="21"/>
      <c r="E3" s="39"/>
    </row>
    <row r="4" spans="1:7" ht="30.75" thickBot="1">
      <c r="A4" s="82" t="s">
        <v>567</v>
      </c>
      <c r="B4" s="28" t="s">
        <v>273</v>
      </c>
      <c r="C4" s="28" t="s">
        <v>274</v>
      </c>
      <c r="D4" s="54" t="s">
        <v>275</v>
      </c>
      <c r="E4" s="106" t="s">
        <v>276</v>
      </c>
      <c r="F4" s="28" t="s">
        <v>277</v>
      </c>
      <c r="G4" s="107" t="s">
        <v>278</v>
      </c>
    </row>
    <row r="5" spans="1:7" ht="30">
      <c r="A5" s="26">
        <v>1</v>
      </c>
      <c r="B5" s="51" t="s">
        <v>279</v>
      </c>
      <c r="C5" s="53">
        <f>SUM(C6:C17)</f>
        <v>12</v>
      </c>
      <c r="D5" s="52">
        <f>SUM(D6:D17)</f>
        <v>30</v>
      </c>
      <c r="E5" s="110"/>
      <c r="F5" s="111"/>
      <c r="G5" s="112"/>
    </row>
    <row r="6" spans="1:7" ht="10.5" customHeight="1">
      <c r="A6" s="24"/>
      <c r="B6" s="40"/>
      <c r="C6" s="29">
        <v>1</v>
      </c>
      <c r="D6" s="43">
        <v>5</v>
      </c>
      <c r="E6" s="104" t="s">
        <v>528</v>
      </c>
      <c r="F6" s="100"/>
      <c r="G6" s="101"/>
    </row>
    <row r="7" spans="1:7" ht="22.5">
      <c r="A7" s="24"/>
      <c r="B7" s="40"/>
      <c r="C7" s="29">
        <v>1</v>
      </c>
      <c r="D7" s="43">
        <v>2</v>
      </c>
      <c r="E7" s="104" t="s">
        <v>529</v>
      </c>
      <c r="F7" s="100"/>
      <c r="G7" s="101"/>
    </row>
    <row r="8" spans="1:7" ht="22.5">
      <c r="A8" s="24"/>
      <c r="B8" s="40"/>
      <c r="C8" s="29">
        <v>1</v>
      </c>
      <c r="D8" s="43">
        <v>5</v>
      </c>
      <c r="E8" s="104" t="s">
        <v>530</v>
      </c>
      <c r="F8" s="100"/>
      <c r="G8" s="101"/>
    </row>
    <row r="9" spans="1:7" ht="22.5">
      <c r="A9" s="24"/>
      <c r="B9" s="40"/>
      <c r="C9" s="29">
        <v>1</v>
      </c>
      <c r="D9" s="43">
        <v>2</v>
      </c>
      <c r="E9" s="104" t="s">
        <v>531</v>
      </c>
      <c r="F9" s="100"/>
      <c r="G9" s="101"/>
    </row>
    <row r="10" spans="1:7" ht="12" customHeight="1">
      <c r="A10" s="24"/>
      <c r="B10" s="40"/>
      <c r="C10" s="29">
        <v>1</v>
      </c>
      <c r="D10" s="43">
        <v>2</v>
      </c>
      <c r="E10" s="104" t="s">
        <v>532</v>
      </c>
      <c r="F10" s="100"/>
      <c r="G10" s="101"/>
    </row>
    <row r="11" spans="1:7" ht="22.5">
      <c r="A11" s="24"/>
      <c r="B11" s="40"/>
      <c r="C11" s="29">
        <v>1</v>
      </c>
      <c r="D11" s="43">
        <v>2</v>
      </c>
      <c r="E11" s="104" t="s">
        <v>533</v>
      </c>
      <c r="F11" s="100"/>
      <c r="G11" s="101"/>
    </row>
    <row r="12" spans="1:7" ht="22.5">
      <c r="A12" s="24"/>
      <c r="B12" s="40"/>
      <c r="C12" s="29">
        <v>1</v>
      </c>
      <c r="D12" s="43">
        <v>2</v>
      </c>
      <c r="E12" s="104" t="s">
        <v>534</v>
      </c>
      <c r="F12" s="100"/>
      <c r="G12" s="101"/>
    </row>
    <row r="13" spans="1:7" ht="12" customHeight="1">
      <c r="A13" s="24"/>
      <c r="B13" s="40"/>
      <c r="C13" s="29">
        <v>1</v>
      </c>
      <c r="D13" s="43">
        <v>2</v>
      </c>
      <c r="E13" s="104" t="s">
        <v>535</v>
      </c>
      <c r="F13" s="100"/>
      <c r="G13" s="101"/>
    </row>
    <row r="14" spans="1:7" ht="11.25" customHeight="1">
      <c r="A14" s="24"/>
      <c r="B14" s="40"/>
      <c r="C14" s="29">
        <v>1</v>
      </c>
      <c r="D14" s="43">
        <v>2</v>
      </c>
      <c r="E14" s="104" t="s">
        <v>536</v>
      </c>
      <c r="F14" s="100"/>
      <c r="G14" s="101"/>
    </row>
    <row r="15" spans="1:7" ht="11.25" customHeight="1">
      <c r="A15" s="24"/>
      <c r="B15" s="40"/>
      <c r="C15" s="29">
        <v>1</v>
      </c>
      <c r="D15" s="43">
        <v>2</v>
      </c>
      <c r="E15" s="104" t="s">
        <v>537</v>
      </c>
      <c r="F15" s="100"/>
      <c r="G15" s="101"/>
    </row>
    <row r="16" spans="1:7" ht="12.75" customHeight="1">
      <c r="A16" s="24"/>
      <c r="B16" s="40"/>
      <c r="C16" s="29">
        <v>1</v>
      </c>
      <c r="D16" s="43">
        <v>2</v>
      </c>
      <c r="E16" s="104" t="s">
        <v>538</v>
      </c>
      <c r="F16" s="100"/>
      <c r="G16" s="101"/>
    </row>
    <row r="17" spans="1:7" ht="12" customHeight="1" thickBot="1">
      <c r="A17" s="27"/>
      <c r="B17" s="50"/>
      <c r="C17" s="32">
        <v>1</v>
      </c>
      <c r="D17" s="49">
        <v>2</v>
      </c>
      <c r="E17" s="113" t="s">
        <v>539</v>
      </c>
      <c r="F17" s="114"/>
      <c r="G17" s="102"/>
    </row>
    <row r="18" spans="1:7" ht="15">
      <c r="A18" s="26">
        <v>2</v>
      </c>
      <c r="B18" s="51" t="s">
        <v>280</v>
      </c>
      <c r="C18" s="53">
        <f>C19+C27</f>
        <v>12</v>
      </c>
      <c r="D18" s="52">
        <f>D19+D27</f>
        <v>121</v>
      </c>
      <c r="E18" s="116"/>
      <c r="F18" s="111"/>
      <c r="G18" s="112"/>
    </row>
    <row r="19" spans="1:7" ht="15">
      <c r="A19" s="24"/>
      <c r="B19" s="40" t="s">
        <v>281</v>
      </c>
      <c r="C19" s="29">
        <f>SUM(C20:C26)</f>
        <v>7</v>
      </c>
      <c r="D19" s="43">
        <f>SUM(D20:D26)</f>
        <v>26</v>
      </c>
      <c r="E19" s="105"/>
      <c r="F19" s="100"/>
      <c r="G19" s="101"/>
    </row>
    <row r="20" spans="1:7" ht="11.25" customHeight="1">
      <c r="A20" s="24"/>
      <c r="B20" s="40"/>
      <c r="C20" s="64">
        <v>1</v>
      </c>
      <c r="D20" s="62">
        <v>2</v>
      </c>
      <c r="E20" s="104" t="s">
        <v>471</v>
      </c>
      <c r="F20" s="100"/>
      <c r="G20" s="101"/>
    </row>
    <row r="21" spans="1:7" ht="12" customHeight="1">
      <c r="A21" s="24"/>
      <c r="B21" s="40"/>
      <c r="C21" s="64">
        <v>1</v>
      </c>
      <c r="D21" s="62">
        <v>3</v>
      </c>
      <c r="E21" s="104" t="s">
        <v>472</v>
      </c>
      <c r="F21" s="100"/>
      <c r="G21" s="101"/>
    </row>
    <row r="22" spans="1:7" ht="12" customHeight="1">
      <c r="A22" s="24"/>
      <c r="B22" s="40"/>
      <c r="C22" s="64">
        <v>1</v>
      </c>
      <c r="D22" s="62">
        <v>3</v>
      </c>
      <c r="E22" s="104" t="s">
        <v>473</v>
      </c>
      <c r="F22" s="100"/>
      <c r="G22" s="101"/>
    </row>
    <row r="23" spans="1:7" ht="11.25" customHeight="1">
      <c r="A23" s="24"/>
      <c r="B23" s="40"/>
      <c r="C23" s="64">
        <v>1</v>
      </c>
      <c r="D23" s="62">
        <v>6</v>
      </c>
      <c r="E23" s="104" t="s">
        <v>474</v>
      </c>
      <c r="F23" s="100"/>
      <c r="G23" s="101"/>
    </row>
    <row r="24" spans="1:7" ht="10.5" customHeight="1">
      <c r="A24" s="24"/>
      <c r="B24" s="40"/>
      <c r="C24" s="64">
        <v>1</v>
      </c>
      <c r="D24" s="62">
        <v>6</v>
      </c>
      <c r="E24" s="104" t="s">
        <v>475</v>
      </c>
      <c r="F24" s="100"/>
      <c r="G24" s="101"/>
    </row>
    <row r="25" spans="1:7" ht="9.75" customHeight="1">
      <c r="A25" s="24"/>
      <c r="B25" s="40"/>
      <c r="C25" s="64">
        <v>1</v>
      </c>
      <c r="D25" s="62">
        <v>3</v>
      </c>
      <c r="E25" s="104" t="s">
        <v>476</v>
      </c>
      <c r="F25" s="100"/>
      <c r="G25" s="101"/>
    </row>
    <row r="26" spans="1:7" ht="12.75" customHeight="1">
      <c r="A26" s="24"/>
      <c r="B26" s="40"/>
      <c r="C26" s="64">
        <v>1</v>
      </c>
      <c r="D26" s="62">
        <v>3</v>
      </c>
      <c r="E26" s="228" t="s">
        <v>477</v>
      </c>
      <c r="F26" s="100"/>
      <c r="G26" s="101"/>
    </row>
    <row r="27" spans="1:7" ht="15">
      <c r="A27" s="24"/>
      <c r="B27" s="40" t="s">
        <v>282</v>
      </c>
      <c r="C27" s="29">
        <f>SUM(C28:C32)</f>
        <v>5</v>
      </c>
      <c r="D27" s="43">
        <f>SUM(D28:D32)</f>
        <v>95</v>
      </c>
      <c r="E27" s="105"/>
      <c r="F27" s="100"/>
      <c r="G27" s="101"/>
    </row>
    <row r="28" spans="1:7" ht="11.25" customHeight="1">
      <c r="A28" s="24"/>
      <c r="B28" s="40"/>
      <c r="C28" s="29">
        <v>1</v>
      </c>
      <c r="D28" s="43">
        <v>1</v>
      </c>
      <c r="E28" s="104" t="s">
        <v>483</v>
      </c>
      <c r="F28" s="100" t="s">
        <v>479</v>
      </c>
      <c r="G28" s="101"/>
    </row>
    <row r="29" spans="1:7" ht="9.75" customHeight="1">
      <c r="A29" s="24"/>
      <c r="B29" s="40"/>
      <c r="C29" s="29">
        <v>1</v>
      </c>
      <c r="D29" s="43">
        <v>53</v>
      </c>
      <c r="E29" s="104" t="s">
        <v>478</v>
      </c>
      <c r="F29" s="100"/>
      <c r="G29" s="101"/>
    </row>
    <row r="30" spans="1:7" ht="10.5" customHeight="1">
      <c r="A30" s="24"/>
      <c r="B30" s="40"/>
      <c r="C30" s="29">
        <v>1</v>
      </c>
      <c r="D30" s="43">
        <v>18</v>
      </c>
      <c r="E30" s="104" t="s">
        <v>481</v>
      </c>
      <c r="F30" s="100"/>
      <c r="G30" s="101"/>
    </row>
    <row r="31" spans="1:7" ht="10.5" customHeight="1">
      <c r="A31" s="24"/>
      <c r="B31" s="40"/>
      <c r="C31" s="29">
        <v>1</v>
      </c>
      <c r="D31" s="43">
        <v>12</v>
      </c>
      <c r="E31" s="104" t="s">
        <v>480</v>
      </c>
      <c r="F31" s="100"/>
      <c r="G31" s="101"/>
    </row>
    <row r="32" spans="1:7" ht="12.75" customHeight="1" thickBot="1">
      <c r="A32" s="27"/>
      <c r="B32" s="50"/>
      <c r="C32" s="32">
        <v>1</v>
      </c>
      <c r="D32" s="49">
        <v>11</v>
      </c>
      <c r="E32" s="113" t="s">
        <v>482</v>
      </c>
      <c r="F32" s="114"/>
      <c r="G32" s="102"/>
    </row>
    <row r="33" spans="1:7" ht="15">
      <c r="A33" s="26">
        <v>3</v>
      </c>
      <c r="B33" s="51" t="s">
        <v>283</v>
      </c>
      <c r="C33" s="53">
        <f>C34+C36</f>
        <v>12</v>
      </c>
      <c r="D33" s="52">
        <f>D34+D36</f>
        <v>33</v>
      </c>
      <c r="E33" s="116"/>
      <c r="F33" s="111"/>
      <c r="G33" s="112"/>
    </row>
    <row r="34" spans="1:7" ht="15">
      <c r="A34" s="117"/>
      <c r="B34" s="40" t="s">
        <v>360</v>
      </c>
      <c r="C34" s="29">
        <v>0</v>
      </c>
      <c r="D34" s="43">
        <v>0</v>
      </c>
      <c r="E34" s="105"/>
      <c r="F34" s="100"/>
      <c r="G34" s="101"/>
    </row>
    <row r="35" spans="1:7" ht="15">
      <c r="A35" s="117"/>
      <c r="B35" s="40"/>
      <c r="C35" s="29"/>
      <c r="D35" s="43"/>
      <c r="E35" s="105"/>
      <c r="F35" s="100"/>
      <c r="G35" s="101"/>
    </row>
    <row r="36" spans="1:7" ht="15">
      <c r="A36" s="117"/>
      <c r="B36" s="40" t="s">
        <v>361</v>
      </c>
      <c r="C36" s="29">
        <f>SUM(C37:C48)</f>
        <v>12</v>
      </c>
      <c r="D36" s="43">
        <f>SUM(D37:D48)</f>
        <v>33</v>
      </c>
      <c r="E36" s="105"/>
      <c r="F36" s="100"/>
      <c r="G36" s="101"/>
    </row>
    <row r="37" spans="1:7" ht="22.5">
      <c r="A37" s="117"/>
      <c r="B37" s="40"/>
      <c r="C37" s="29">
        <v>1</v>
      </c>
      <c r="D37" s="43">
        <v>3</v>
      </c>
      <c r="E37" s="104" t="s">
        <v>516</v>
      </c>
      <c r="F37" s="100"/>
      <c r="G37" s="101"/>
    </row>
    <row r="38" spans="1:7" ht="15" customHeight="1">
      <c r="A38" s="117"/>
      <c r="B38" s="40"/>
      <c r="C38" s="29">
        <v>1</v>
      </c>
      <c r="D38" s="43">
        <v>1</v>
      </c>
      <c r="E38" s="104" t="s">
        <v>517</v>
      </c>
      <c r="F38" s="100"/>
      <c r="G38" s="101"/>
    </row>
    <row r="39" spans="1:7" ht="33.75">
      <c r="A39" s="117"/>
      <c r="B39" s="40"/>
      <c r="C39" s="29">
        <v>1</v>
      </c>
      <c r="D39" s="43">
        <v>5</v>
      </c>
      <c r="E39" s="104" t="s">
        <v>518</v>
      </c>
      <c r="F39" s="100"/>
      <c r="G39" s="101"/>
    </row>
    <row r="40" spans="1:7" ht="22.5">
      <c r="A40" s="117"/>
      <c r="B40" s="40"/>
      <c r="C40" s="29">
        <v>1</v>
      </c>
      <c r="D40" s="43">
        <v>3</v>
      </c>
      <c r="E40" s="104" t="s">
        <v>519</v>
      </c>
      <c r="F40" s="100"/>
      <c r="G40" s="101"/>
    </row>
    <row r="41" spans="1:7" ht="22.5">
      <c r="A41" s="117"/>
      <c r="B41" s="40"/>
      <c r="C41" s="29">
        <v>1</v>
      </c>
      <c r="D41" s="43">
        <v>1</v>
      </c>
      <c r="E41" s="104" t="s">
        <v>521</v>
      </c>
      <c r="F41" s="100"/>
      <c r="G41" s="101"/>
    </row>
    <row r="42" spans="1:7" ht="22.5">
      <c r="A42" s="117"/>
      <c r="B42" s="40"/>
      <c r="C42" s="29">
        <v>1</v>
      </c>
      <c r="D42" s="43">
        <v>2</v>
      </c>
      <c r="E42" s="104" t="s">
        <v>520</v>
      </c>
      <c r="F42" s="100"/>
      <c r="G42" s="101"/>
    </row>
    <row r="43" spans="1:7" ht="13.5" customHeight="1">
      <c r="A43" s="117"/>
      <c r="B43" s="40"/>
      <c r="C43" s="29">
        <v>1</v>
      </c>
      <c r="D43" s="43">
        <v>1</v>
      </c>
      <c r="E43" s="104" t="s">
        <v>522</v>
      </c>
      <c r="F43" s="100"/>
      <c r="G43" s="101"/>
    </row>
    <row r="44" spans="1:7" ht="22.5">
      <c r="A44" s="117"/>
      <c r="B44" s="40"/>
      <c r="C44" s="29">
        <v>1</v>
      </c>
      <c r="D44" s="43">
        <v>2</v>
      </c>
      <c r="E44" s="104" t="s">
        <v>523</v>
      </c>
      <c r="F44" s="100"/>
      <c r="G44" s="101"/>
    </row>
    <row r="45" spans="1:7" ht="22.5">
      <c r="A45" s="117"/>
      <c r="B45" s="40"/>
      <c r="C45" s="29">
        <v>1</v>
      </c>
      <c r="D45" s="43">
        <v>6</v>
      </c>
      <c r="E45" s="104" t="s">
        <v>524</v>
      </c>
      <c r="F45" s="100"/>
      <c r="G45" s="101"/>
    </row>
    <row r="46" spans="1:7" ht="22.5">
      <c r="A46" s="117"/>
      <c r="B46" s="40"/>
      <c r="C46" s="29">
        <v>1</v>
      </c>
      <c r="D46" s="43">
        <v>4</v>
      </c>
      <c r="E46" s="104" t="s">
        <v>525</v>
      </c>
      <c r="F46" s="100"/>
      <c r="G46" s="101"/>
    </row>
    <row r="47" spans="1:7" ht="22.5">
      <c r="A47" s="117"/>
      <c r="B47" s="40"/>
      <c r="C47" s="29">
        <v>1</v>
      </c>
      <c r="D47" s="43">
        <v>3</v>
      </c>
      <c r="E47" s="104" t="s">
        <v>526</v>
      </c>
      <c r="F47" s="100"/>
      <c r="G47" s="101"/>
    </row>
    <row r="48" spans="1:7" ht="23.25" thickBot="1">
      <c r="A48" s="118"/>
      <c r="B48" s="50"/>
      <c r="C48" s="32">
        <v>1</v>
      </c>
      <c r="D48" s="49">
        <v>2</v>
      </c>
      <c r="E48" s="113" t="s">
        <v>527</v>
      </c>
      <c r="F48" s="114"/>
      <c r="G48" s="102"/>
    </row>
    <row r="49" spans="1:7" ht="15.75" thickBot="1">
      <c r="A49" s="56"/>
      <c r="B49" s="97" t="s">
        <v>229</v>
      </c>
      <c r="C49" s="33">
        <f>C33+C18+C5</f>
        <v>36</v>
      </c>
      <c r="D49" s="33">
        <f>D33+D18+D5</f>
        <v>184</v>
      </c>
      <c r="E49" s="99"/>
      <c r="F49" s="119"/>
      <c r="G49" s="103"/>
    </row>
  </sheetData>
  <sheetProtection/>
  <mergeCells count="1">
    <mergeCell ref="A2:D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7"/>
  <sheetViews>
    <sheetView view="pageBreakPreview" zoomScale="110" zoomScaleSheetLayoutView="110" zoomScalePageLayoutView="0" workbookViewId="0" topLeftCell="A91">
      <selection activeCell="B120" sqref="B120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21.75390625" style="0" customWidth="1"/>
    <col min="4" max="4" width="60.75390625" style="0" customWidth="1"/>
    <col min="5" max="8" width="12.75390625" style="0" customWidth="1"/>
  </cols>
  <sheetData>
    <row r="1" spans="1:8" ht="9" customHeight="1">
      <c r="A1" s="8"/>
      <c r="B1" s="14"/>
      <c r="C1" s="14"/>
      <c r="D1" s="120"/>
      <c r="E1" s="14"/>
      <c r="F1" s="14"/>
      <c r="G1" s="14"/>
      <c r="H1" s="14"/>
    </row>
    <row r="2" spans="1:8" ht="33" customHeight="1">
      <c r="A2" s="276" t="s">
        <v>309</v>
      </c>
      <c r="B2" s="276"/>
      <c r="C2" s="276"/>
      <c r="D2" s="276"/>
      <c r="E2" s="276"/>
      <c r="F2" s="55"/>
      <c r="G2" s="55"/>
      <c r="H2" s="55"/>
    </row>
    <row r="3" spans="1:8" ht="9" customHeight="1" thickBot="1">
      <c r="A3" s="8"/>
      <c r="B3" s="14"/>
      <c r="C3" s="14"/>
      <c r="D3" s="120"/>
      <c r="E3" s="14"/>
      <c r="F3" s="14"/>
      <c r="G3" s="14"/>
      <c r="H3" s="14"/>
    </row>
    <row r="4" spans="1:8" ht="95.25" customHeight="1">
      <c r="A4" s="82" t="s">
        <v>567</v>
      </c>
      <c r="B4" s="28" t="s">
        <v>362</v>
      </c>
      <c r="C4" s="28" t="s">
        <v>581</v>
      </c>
      <c r="D4" s="28" t="s">
        <v>363</v>
      </c>
      <c r="E4" s="54" t="s">
        <v>308</v>
      </c>
      <c r="F4" s="82" t="s">
        <v>285</v>
      </c>
      <c r="G4" s="28" t="s">
        <v>565</v>
      </c>
      <c r="H4" s="54" t="s">
        <v>286</v>
      </c>
    </row>
    <row r="5" spans="1:8" ht="18.75" customHeight="1" thickBot="1">
      <c r="A5" s="277" t="s">
        <v>95</v>
      </c>
      <c r="B5" s="278"/>
      <c r="C5" s="278"/>
      <c r="D5" s="278"/>
      <c r="E5" s="278"/>
      <c r="F5" s="277"/>
      <c r="G5" s="278"/>
      <c r="H5" s="278"/>
    </row>
    <row r="6" spans="1:8" ht="15.75" customHeight="1">
      <c r="A6" s="151">
        <v>1</v>
      </c>
      <c r="B6" s="149" t="s">
        <v>98</v>
      </c>
      <c r="C6" s="121"/>
      <c r="D6" s="160" t="s">
        <v>546</v>
      </c>
      <c r="E6" s="161">
        <v>22</v>
      </c>
      <c r="F6" s="146"/>
      <c r="G6" s="147"/>
      <c r="H6" s="147"/>
    </row>
    <row r="7" spans="1:8" ht="15.75" customHeight="1">
      <c r="A7" s="151"/>
      <c r="B7" s="149"/>
      <c r="C7" s="121"/>
      <c r="D7" s="100" t="s">
        <v>547</v>
      </c>
      <c r="E7" s="87">
        <v>1</v>
      </c>
      <c r="F7" s="146"/>
      <c r="G7" s="147"/>
      <c r="H7" s="147"/>
    </row>
    <row r="8" spans="1:8" ht="15.75" customHeight="1">
      <c r="A8" s="151"/>
      <c r="B8" s="149"/>
      <c r="C8" s="121"/>
      <c r="D8" s="100" t="s">
        <v>548</v>
      </c>
      <c r="E8" s="87">
        <v>1</v>
      </c>
      <c r="F8" s="146"/>
      <c r="G8" s="147"/>
      <c r="H8" s="147"/>
    </row>
    <row r="9" spans="1:8" ht="15.75" customHeight="1">
      <c r="A9" s="151"/>
      <c r="B9" s="149"/>
      <c r="C9" s="121"/>
      <c r="D9" s="162" t="s">
        <v>549</v>
      </c>
      <c r="E9" s="87">
        <v>1</v>
      </c>
      <c r="F9" s="146"/>
      <c r="G9" s="147"/>
      <c r="H9" s="147"/>
    </row>
    <row r="10" spans="1:8" ht="15.75" customHeight="1" thickBot="1">
      <c r="A10" s="151"/>
      <c r="B10" s="149"/>
      <c r="C10" s="121"/>
      <c r="D10" s="114" t="s">
        <v>550</v>
      </c>
      <c r="E10" s="88">
        <v>1</v>
      </c>
      <c r="F10" s="146"/>
      <c r="G10" s="147"/>
      <c r="H10" s="147"/>
    </row>
    <row r="11" spans="1:8" ht="14.25" customHeight="1" thickBot="1">
      <c r="A11" s="151">
        <v>2</v>
      </c>
      <c r="B11" s="168" t="s">
        <v>99</v>
      </c>
      <c r="C11" s="121"/>
      <c r="D11" s="148"/>
      <c r="E11" s="159"/>
      <c r="F11" s="146"/>
      <c r="G11" s="147"/>
      <c r="H11" s="147"/>
    </row>
    <row r="12" spans="1:8" ht="14.25" customHeight="1">
      <c r="A12" s="151">
        <v>3</v>
      </c>
      <c r="B12" s="149" t="s">
        <v>100</v>
      </c>
      <c r="C12" s="121"/>
      <c r="D12" s="57" t="s">
        <v>369</v>
      </c>
      <c r="E12" s="133">
        <v>1</v>
      </c>
      <c r="F12" s="146"/>
      <c r="G12" s="147"/>
      <c r="H12" s="147"/>
    </row>
    <row r="13" spans="1:8" ht="14.25" customHeight="1">
      <c r="A13" s="151"/>
      <c r="B13" s="149"/>
      <c r="C13" s="121"/>
      <c r="D13" s="61" t="s">
        <v>370</v>
      </c>
      <c r="E13" s="134">
        <v>1</v>
      </c>
      <c r="F13" s="146"/>
      <c r="G13" s="147"/>
      <c r="H13" s="147"/>
    </row>
    <row r="14" spans="1:8" ht="14.25" customHeight="1">
      <c r="A14" s="151"/>
      <c r="B14" s="149"/>
      <c r="C14" s="121"/>
      <c r="D14" s="61" t="s">
        <v>371</v>
      </c>
      <c r="E14" s="134">
        <v>1</v>
      </c>
      <c r="F14" s="146"/>
      <c r="G14" s="147"/>
      <c r="H14" s="147"/>
    </row>
    <row r="15" spans="1:8" ht="14.25" customHeight="1">
      <c r="A15" s="151"/>
      <c r="B15" s="149"/>
      <c r="C15" s="121"/>
      <c r="D15" s="61" t="s">
        <v>372</v>
      </c>
      <c r="E15" s="134">
        <v>1</v>
      </c>
      <c r="F15" s="146"/>
      <c r="G15" s="147"/>
      <c r="H15" s="147"/>
    </row>
    <row r="16" spans="1:8" ht="14.25" customHeight="1">
      <c r="A16" s="151"/>
      <c r="B16" s="149"/>
      <c r="C16" s="121"/>
      <c r="D16" s="61" t="s">
        <v>373</v>
      </c>
      <c r="E16" s="134">
        <v>1</v>
      </c>
      <c r="F16" s="146"/>
      <c r="G16" s="147"/>
      <c r="H16" s="147"/>
    </row>
    <row r="17" spans="1:8" ht="14.25" customHeight="1">
      <c r="A17" s="151"/>
      <c r="B17" s="149"/>
      <c r="C17" s="121"/>
      <c r="D17" s="61" t="s">
        <v>374</v>
      </c>
      <c r="E17" s="134">
        <v>1</v>
      </c>
      <c r="F17" s="146"/>
      <c r="G17" s="147"/>
      <c r="H17" s="147"/>
    </row>
    <row r="18" spans="1:8" ht="14.25" customHeight="1">
      <c r="A18" s="151"/>
      <c r="B18" s="149"/>
      <c r="C18" s="121"/>
      <c r="D18" s="61" t="s">
        <v>375</v>
      </c>
      <c r="E18" s="134">
        <v>1</v>
      </c>
      <c r="F18" s="146"/>
      <c r="G18" s="147"/>
      <c r="H18" s="147"/>
    </row>
    <row r="19" spans="1:8" ht="14.25" customHeight="1">
      <c r="A19" s="151"/>
      <c r="B19" s="149"/>
      <c r="C19" s="121"/>
      <c r="D19" s="61" t="s">
        <v>376</v>
      </c>
      <c r="E19" s="134">
        <v>1</v>
      </c>
      <c r="F19" s="146"/>
      <c r="G19" s="147"/>
      <c r="H19" s="147"/>
    </row>
    <row r="20" spans="1:8" ht="14.25" customHeight="1">
      <c r="A20" s="151"/>
      <c r="B20" s="149"/>
      <c r="C20" s="121"/>
      <c r="D20" s="61" t="s">
        <v>377</v>
      </c>
      <c r="E20" s="134">
        <v>1</v>
      </c>
      <c r="F20" s="146"/>
      <c r="G20" s="147"/>
      <c r="H20" s="147"/>
    </row>
    <row r="21" spans="1:8" ht="14.25" customHeight="1">
      <c r="A21" s="151"/>
      <c r="B21" s="149"/>
      <c r="C21" s="121"/>
      <c r="D21" s="61" t="s">
        <v>378</v>
      </c>
      <c r="E21" s="134">
        <v>1</v>
      </c>
      <c r="F21" s="146"/>
      <c r="G21" s="147"/>
      <c r="H21" s="147"/>
    </row>
    <row r="22" spans="1:8" ht="14.25" customHeight="1">
      <c r="A22" s="151"/>
      <c r="B22" s="149"/>
      <c r="C22" s="121"/>
      <c r="D22" s="61" t="s">
        <v>379</v>
      </c>
      <c r="E22" s="134">
        <v>1</v>
      </c>
      <c r="F22" s="146"/>
      <c r="G22" s="147"/>
      <c r="H22" s="147"/>
    </row>
    <row r="23" spans="1:8" ht="14.25" customHeight="1">
      <c r="A23" s="151"/>
      <c r="B23" s="149"/>
      <c r="C23" s="121"/>
      <c r="D23" s="61" t="s">
        <v>380</v>
      </c>
      <c r="E23" s="134">
        <v>1</v>
      </c>
      <c r="F23" s="146"/>
      <c r="G23" s="147"/>
      <c r="H23" s="147"/>
    </row>
    <row r="24" spans="1:8" ht="14.25" customHeight="1">
      <c r="A24" s="151"/>
      <c r="B24" s="149"/>
      <c r="C24" s="121"/>
      <c r="D24" s="61" t="s">
        <v>381</v>
      </c>
      <c r="E24" s="134">
        <v>1</v>
      </c>
      <c r="F24" s="146"/>
      <c r="G24" s="147"/>
      <c r="H24" s="147"/>
    </row>
    <row r="25" spans="1:8" ht="14.25" customHeight="1">
      <c r="A25" s="151"/>
      <c r="B25" s="149"/>
      <c r="C25" s="121"/>
      <c r="D25" s="61" t="s">
        <v>382</v>
      </c>
      <c r="E25" s="134">
        <v>1</v>
      </c>
      <c r="F25" s="146"/>
      <c r="G25" s="147"/>
      <c r="H25" s="147"/>
    </row>
    <row r="26" spans="1:8" ht="14.25" customHeight="1">
      <c r="A26" s="151"/>
      <c r="B26" s="149"/>
      <c r="C26" s="121"/>
      <c r="D26" s="61" t="s">
        <v>383</v>
      </c>
      <c r="E26" s="134">
        <v>1</v>
      </c>
      <c r="F26" s="146"/>
      <c r="G26" s="147"/>
      <c r="H26" s="147"/>
    </row>
    <row r="27" spans="1:8" ht="14.25" customHeight="1">
      <c r="A27" s="151"/>
      <c r="B27" s="149"/>
      <c r="C27" s="121"/>
      <c r="D27" s="61" t="s">
        <v>384</v>
      </c>
      <c r="E27" s="134">
        <v>2</v>
      </c>
      <c r="F27" s="146"/>
      <c r="G27" s="147"/>
      <c r="H27" s="147"/>
    </row>
    <row r="28" spans="1:8" ht="14.25" customHeight="1">
      <c r="A28" s="151"/>
      <c r="B28" s="149"/>
      <c r="C28" s="121"/>
      <c r="D28" s="61" t="s">
        <v>385</v>
      </c>
      <c r="E28" s="134">
        <v>2</v>
      </c>
      <c r="F28" s="146"/>
      <c r="G28" s="147"/>
      <c r="H28" s="147"/>
    </row>
    <row r="29" spans="1:8" ht="14.25" customHeight="1">
      <c r="A29" s="151"/>
      <c r="B29" s="149"/>
      <c r="C29" s="121"/>
      <c r="D29" s="61" t="s">
        <v>386</v>
      </c>
      <c r="E29" s="134">
        <v>1</v>
      </c>
      <c r="F29" s="146"/>
      <c r="G29" s="147"/>
      <c r="H29" s="147"/>
    </row>
    <row r="30" spans="1:8" ht="14.25" customHeight="1">
      <c r="A30" s="151"/>
      <c r="B30" s="149"/>
      <c r="C30" s="121"/>
      <c r="D30" s="61" t="s">
        <v>387</v>
      </c>
      <c r="E30" s="134">
        <v>1</v>
      </c>
      <c r="F30" s="146"/>
      <c r="G30" s="147"/>
      <c r="H30" s="147"/>
    </row>
    <row r="31" spans="1:8" ht="14.25" customHeight="1">
      <c r="A31" s="151"/>
      <c r="B31" s="149"/>
      <c r="C31" s="121"/>
      <c r="D31" s="61" t="s">
        <v>388</v>
      </c>
      <c r="E31" s="134">
        <v>1</v>
      </c>
      <c r="F31" s="146"/>
      <c r="G31" s="147"/>
      <c r="H31" s="147"/>
    </row>
    <row r="32" spans="1:8" ht="14.25" customHeight="1">
      <c r="A32" s="151"/>
      <c r="B32" s="149"/>
      <c r="C32" s="121"/>
      <c r="D32" s="61" t="s">
        <v>389</v>
      </c>
      <c r="E32" s="134">
        <v>1</v>
      </c>
      <c r="F32" s="146"/>
      <c r="G32" s="147"/>
      <c r="H32" s="147"/>
    </row>
    <row r="33" spans="1:8" ht="14.25" customHeight="1">
      <c r="A33" s="151"/>
      <c r="B33" s="149"/>
      <c r="C33" s="121"/>
      <c r="D33" s="61" t="s">
        <v>390</v>
      </c>
      <c r="E33" s="134">
        <v>1</v>
      </c>
      <c r="F33" s="146"/>
      <c r="G33" s="147"/>
      <c r="H33" s="147"/>
    </row>
    <row r="34" spans="1:8" ht="14.25" customHeight="1">
      <c r="A34" s="151"/>
      <c r="B34" s="149"/>
      <c r="C34" s="121"/>
      <c r="D34" s="61" t="s">
        <v>391</v>
      </c>
      <c r="E34" s="134">
        <v>1</v>
      </c>
      <c r="F34" s="146"/>
      <c r="G34" s="147"/>
      <c r="H34" s="147"/>
    </row>
    <row r="35" spans="1:8" ht="14.25" customHeight="1">
      <c r="A35" s="151"/>
      <c r="B35" s="149"/>
      <c r="C35" s="121"/>
      <c r="D35" s="61" t="s">
        <v>392</v>
      </c>
      <c r="E35" s="134">
        <v>1</v>
      </c>
      <c r="F35" s="146"/>
      <c r="G35" s="147"/>
      <c r="H35" s="147"/>
    </row>
    <row r="36" spans="1:8" ht="14.25" customHeight="1">
      <c r="A36" s="151"/>
      <c r="B36" s="149"/>
      <c r="C36" s="121"/>
      <c r="D36" s="61" t="s">
        <v>393</v>
      </c>
      <c r="E36" s="134">
        <v>1</v>
      </c>
      <c r="F36" s="146"/>
      <c r="G36" s="147"/>
      <c r="H36" s="147"/>
    </row>
    <row r="37" spans="1:8" ht="14.25" customHeight="1">
      <c r="A37" s="151"/>
      <c r="B37" s="149"/>
      <c r="C37" s="121"/>
      <c r="D37" s="61" t="s">
        <v>394</v>
      </c>
      <c r="E37" s="134">
        <v>1</v>
      </c>
      <c r="F37" s="146"/>
      <c r="G37" s="147"/>
      <c r="H37" s="147"/>
    </row>
    <row r="38" spans="1:8" ht="14.25" customHeight="1">
      <c r="A38" s="151"/>
      <c r="B38" s="149"/>
      <c r="C38" s="121"/>
      <c r="D38" s="61" t="s">
        <v>395</v>
      </c>
      <c r="E38" s="134">
        <v>1</v>
      </c>
      <c r="F38" s="146"/>
      <c r="G38" s="147"/>
      <c r="H38" s="147"/>
    </row>
    <row r="39" spans="1:8" ht="14.25" customHeight="1">
      <c r="A39" s="151"/>
      <c r="B39" s="149"/>
      <c r="C39" s="121"/>
      <c r="D39" s="61" t="s">
        <v>396</v>
      </c>
      <c r="E39" s="134">
        <v>1</v>
      </c>
      <c r="F39" s="146"/>
      <c r="G39" s="147"/>
      <c r="H39" s="147"/>
    </row>
    <row r="40" spans="1:8" ht="14.25" customHeight="1">
      <c r="A40" s="151"/>
      <c r="B40" s="149"/>
      <c r="C40" s="121"/>
      <c r="D40" s="61" t="s">
        <v>397</v>
      </c>
      <c r="E40" s="134">
        <v>1</v>
      </c>
      <c r="F40" s="146"/>
      <c r="G40" s="147"/>
      <c r="H40" s="147"/>
    </row>
    <row r="41" spans="1:8" ht="14.25" customHeight="1" thickBot="1">
      <c r="A41" s="151"/>
      <c r="B41" s="149"/>
      <c r="C41" s="121"/>
      <c r="D41" s="65" t="s">
        <v>398</v>
      </c>
      <c r="E41" s="135">
        <v>1</v>
      </c>
      <c r="F41" s="146"/>
      <c r="G41" s="147"/>
      <c r="H41" s="147"/>
    </row>
    <row r="42" spans="1:8" ht="14.25" customHeight="1">
      <c r="A42" s="151">
        <v>4</v>
      </c>
      <c r="B42" s="149" t="s">
        <v>572</v>
      </c>
      <c r="C42" s="121"/>
      <c r="D42" s="131" t="s">
        <v>509</v>
      </c>
      <c r="E42" s="58">
        <v>2</v>
      </c>
      <c r="F42" s="146"/>
      <c r="G42" s="147"/>
      <c r="H42" s="147"/>
    </row>
    <row r="43" spans="1:8" ht="14.25" customHeight="1">
      <c r="A43" s="151"/>
      <c r="B43" s="149"/>
      <c r="C43" s="121"/>
      <c r="D43" s="123" t="s">
        <v>510</v>
      </c>
      <c r="E43" s="62">
        <v>1</v>
      </c>
      <c r="F43" s="146"/>
      <c r="G43" s="147"/>
      <c r="H43" s="147"/>
    </row>
    <row r="44" spans="1:8" ht="14.25" customHeight="1">
      <c r="A44" s="151"/>
      <c r="B44" s="149"/>
      <c r="C44" s="121"/>
      <c r="D44" s="123" t="s">
        <v>511</v>
      </c>
      <c r="E44" s="62">
        <v>1</v>
      </c>
      <c r="F44" s="146"/>
      <c r="G44" s="147"/>
      <c r="H44" s="147"/>
    </row>
    <row r="45" spans="1:8" ht="14.25" customHeight="1">
      <c r="A45" s="151"/>
      <c r="B45" s="149"/>
      <c r="C45" s="121"/>
      <c r="D45" s="123" t="s">
        <v>512</v>
      </c>
      <c r="E45" s="62">
        <v>1</v>
      </c>
      <c r="F45" s="146"/>
      <c r="G45" s="147"/>
      <c r="H45" s="147"/>
    </row>
    <row r="46" spans="1:8" ht="14.25" customHeight="1" thickBot="1">
      <c r="A46" s="151"/>
      <c r="B46" s="149"/>
      <c r="C46" s="121"/>
      <c r="D46" s="132" t="s">
        <v>514</v>
      </c>
      <c r="E46" s="66">
        <v>1</v>
      </c>
      <c r="F46" s="146"/>
      <c r="G46" s="147"/>
      <c r="H46" s="147"/>
    </row>
    <row r="47" spans="1:8" ht="12" customHeight="1">
      <c r="A47" s="151">
        <v>5</v>
      </c>
      <c r="B47" s="149" t="s">
        <v>101</v>
      </c>
      <c r="C47" s="150"/>
      <c r="D47" s="169" t="s">
        <v>314</v>
      </c>
      <c r="E47" s="170">
        <v>22</v>
      </c>
      <c r="F47" s="146"/>
      <c r="G47" s="147"/>
      <c r="H47" s="147"/>
    </row>
    <row r="48" spans="1:8" ht="11.25" customHeight="1">
      <c r="A48" s="151"/>
      <c r="B48" s="149"/>
      <c r="C48" s="150"/>
      <c r="D48" s="61" t="s">
        <v>312</v>
      </c>
      <c r="E48" s="170">
        <v>2</v>
      </c>
      <c r="F48" s="146"/>
      <c r="G48" s="147"/>
      <c r="H48" s="147"/>
    </row>
    <row r="49" spans="1:8" ht="14.25" customHeight="1">
      <c r="A49" s="151"/>
      <c r="B49" s="149"/>
      <c r="C49" s="150"/>
      <c r="D49" s="61" t="s">
        <v>313</v>
      </c>
      <c r="E49" s="170">
        <v>1</v>
      </c>
      <c r="F49" s="146"/>
      <c r="G49" s="147"/>
      <c r="H49" s="147"/>
    </row>
    <row r="50" spans="1:8" ht="14.25" customHeight="1">
      <c r="A50" s="151"/>
      <c r="B50" s="149"/>
      <c r="C50" s="150"/>
      <c r="D50" s="169" t="s">
        <v>315</v>
      </c>
      <c r="E50" s="170">
        <v>1</v>
      </c>
      <c r="F50" s="146"/>
      <c r="G50" s="147"/>
      <c r="H50" s="147"/>
    </row>
    <row r="51" spans="1:8" ht="14.25" customHeight="1">
      <c r="A51" s="151"/>
      <c r="B51" s="149"/>
      <c r="C51" s="150"/>
      <c r="D51" s="169" t="s">
        <v>316</v>
      </c>
      <c r="E51" s="170">
        <v>1</v>
      </c>
      <c r="F51" s="146"/>
      <c r="G51" s="147"/>
      <c r="H51" s="147"/>
    </row>
    <row r="52" spans="1:8" ht="14.25" customHeight="1" thickBot="1">
      <c r="A52" s="151"/>
      <c r="B52" s="149"/>
      <c r="C52" s="150"/>
      <c r="D52" s="169" t="s">
        <v>317</v>
      </c>
      <c r="E52" s="170">
        <v>22</v>
      </c>
      <c r="F52" s="146"/>
      <c r="G52" s="147"/>
      <c r="H52" s="147"/>
    </row>
    <row r="53" spans="1:8" ht="14.25" customHeight="1">
      <c r="A53" s="151">
        <v>6</v>
      </c>
      <c r="B53" s="149" t="s">
        <v>589</v>
      </c>
      <c r="C53" s="121"/>
      <c r="D53" s="131" t="s">
        <v>554</v>
      </c>
      <c r="E53" s="58">
        <v>1</v>
      </c>
      <c r="F53" s="137"/>
      <c r="G53" s="122"/>
      <c r="H53" s="138"/>
    </row>
    <row r="54" spans="1:8" ht="14.25" customHeight="1">
      <c r="A54" s="151"/>
      <c r="B54" s="149"/>
      <c r="C54" s="121"/>
      <c r="D54" s="123" t="s">
        <v>555</v>
      </c>
      <c r="E54" s="62">
        <v>1</v>
      </c>
      <c r="F54" s="139"/>
      <c r="G54" s="23"/>
      <c r="H54" s="22"/>
    </row>
    <row r="55" spans="1:8" ht="14.25" customHeight="1">
      <c r="A55" s="151"/>
      <c r="B55" s="149"/>
      <c r="C55" s="121"/>
      <c r="D55" s="123" t="s">
        <v>556</v>
      </c>
      <c r="E55" s="62">
        <v>1</v>
      </c>
      <c r="F55" s="139"/>
      <c r="G55" s="23"/>
      <c r="H55" s="22"/>
    </row>
    <row r="56" spans="1:8" ht="14.25" customHeight="1">
      <c r="A56" s="151"/>
      <c r="B56" s="149"/>
      <c r="C56" s="121"/>
      <c r="D56" s="123" t="s">
        <v>557</v>
      </c>
      <c r="E56" s="62">
        <v>1</v>
      </c>
      <c r="F56" s="139"/>
      <c r="G56" s="23"/>
      <c r="H56" s="22"/>
    </row>
    <row r="57" spans="1:8" ht="12.75" customHeight="1" thickBot="1">
      <c r="A57" s="151"/>
      <c r="B57" s="149"/>
      <c r="C57" s="121"/>
      <c r="D57" s="65" t="s">
        <v>558</v>
      </c>
      <c r="E57" s="66">
        <v>1</v>
      </c>
      <c r="F57" s="140"/>
      <c r="G57" s="42"/>
      <c r="H57" s="141"/>
    </row>
    <row r="58" spans="1:8" ht="13.5" customHeight="1">
      <c r="A58" s="151">
        <v>7</v>
      </c>
      <c r="B58" s="149" t="s">
        <v>102</v>
      </c>
      <c r="C58" s="121"/>
      <c r="D58" s="61" t="s">
        <v>325</v>
      </c>
      <c r="E58" s="159">
        <v>1</v>
      </c>
      <c r="F58" s="146"/>
      <c r="G58" s="147"/>
      <c r="H58" s="147"/>
    </row>
    <row r="59" spans="1:8" ht="12.75" customHeight="1">
      <c r="A59" s="151"/>
      <c r="B59" s="149"/>
      <c r="C59" s="121"/>
      <c r="D59" s="61" t="s">
        <v>326</v>
      </c>
      <c r="E59" s="159">
        <v>1</v>
      </c>
      <c r="F59" s="146"/>
      <c r="G59" s="147"/>
      <c r="H59" s="147"/>
    </row>
    <row r="60" spans="1:8" ht="12.75" customHeight="1">
      <c r="A60" s="151"/>
      <c r="B60" s="149"/>
      <c r="C60" s="121"/>
      <c r="D60" s="61" t="s">
        <v>324</v>
      </c>
      <c r="E60" s="159">
        <v>1</v>
      </c>
      <c r="F60" s="146"/>
      <c r="G60" s="147"/>
      <c r="H60" s="147"/>
    </row>
    <row r="61" spans="1:8" ht="24" customHeight="1">
      <c r="A61" s="151">
        <v>8</v>
      </c>
      <c r="B61" s="149" t="s">
        <v>103</v>
      </c>
      <c r="C61" s="121"/>
      <c r="D61" s="61" t="s">
        <v>93</v>
      </c>
      <c r="E61" s="62">
        <v>1</v>
      </c>
      <c r="F61" s="146"/>
      <c r="G61" s="147"/>
      <c r="H61" s="147"/>
    </row>
    <row r="62" spans="1:8" ht="12.75" customHeight="1" thickBot="1">
      <c r="A62" s="151"/>
      <c r="B62" s="149"/>
      <c r="C62" s="121"/>
      <c r="D62" s="61" t="s">
        <v>94</v>
      </c>
      <c r="E62" s="62">
        <v>1</v>
      </c>
      <c r="F62" s="146"/>
      <c r="G62" s="147"/>
      <c r="H62" s="147"/>
    </row>
    <row r="63" spans="1:8" ht="12.75" customHeight="1">
      <c r="A63" s="151">
        <v>9</v>
      </c>
      <c r="B63" s="149" t="s">
        <v>104</v>
      </c>
      <c r="C63" s="121"/>
      <c r="D63" s="57" t="s">
        <v>310</v>
      </c>
      <c r="E63" s="58">
        <v>1</v>
      </c>
      <c r="F63" s="146"/>
      <c r="G63" s="147"/>
      <c r="H63" s="147"/>
    </row>
    <row r="64" spans="1:8" ht="12.75" customHeight="1" thickBot="1">
      <c r="A64" s="151"/>
      <c r="B64" s="149"/>
      <c r="C64" s="121"/>
      <c r="D64" s="65" t="s">
        <v>311</v>
      </c>
      <c r="E64" s="66">
        <v>1</v>
      </c>
      <c r="F64" s="146"/>
      <c r="G64" s="147"/>
      <c r="H64" s="147"/>
    </row>
    <row r="65" spans="1:8" ht="12.75" customHeight="1" thickBot="1">
      <c r="A65" s="151">
        <v>10</v>
      </c>
      <c r="B65" s="168" t="s">
        <v>586</v>
      </c>
      <c r="C65" s="121"/>
      <c r="D65" s="89"/>
      <c r="E65" s="163"/>
      <c r="F65" s="146"/>
      <c r="G65" s="147"/>
      <c r="H65" s="147"/>
    </row>
    <row r="66" spans="1:8" ht="12.75" customHeight="1">
      <c r="A66" s="151">
        <v>11</v>
      </c>
      <c r="B66" s="149" t="s">
        <v>105</v>
      </c>
      <c r="C66" s="121"/>
      <c r="D66" s="131" t="s">
        <v>318</v>
      </c>
      <c r="E66" s="164">
        <v>1</v>
      </c>
      <c r="F66" s="146"/>
      <c r="G66" s="147"/>
      <c r="H66" s="147"/>
    </row>
    <row r="67" spans="1:8" ht="12.75" customHeight="1">
      <c r="A67" s="151"/>
      <c r="B67" s="149"/>
      <c r="C67" s="121"/>
      <c r="D67" s="123" t="s">
        <v>319</v>
      </c>
      <c r="E67" s="165">
        <v>1</v>
      </c>
      <c r="F67" s="146"/>
      <c r="G67" s="147"/>
      <c r="H67" s="147"/>
    </row>
    <row r="68" spans="1:8" ht="12.75" customHeight="1">
      <c r="A68" s="151"/>
      <c r="B68" s="149"/>
      <c r="C68" s="121"/>
      <c r="D68" s="123" t="s">
        <v>320</v>
      </c>
      <c r="E68" s="165">
        <v>1</v>
      </c>
      <c r="F68" s="146"/>
      <c r="G68" s="147"/>
      <c r="H68" s="147"/>
    </row>
    <row r="69" spans="1:8" ht="12.75" customHeight="1">
      <c r="A69" s="151"/>
      <c r="B69" s="149"/>
      <c r="C69" s="121"/>
      <c r="D69" s="123" t="s">
        <v>321</v>
      </c>
      <c r="E69" s="165">
        <v>1</v>
      </c>
      <c r="F69" s="146"/>
      <c r="G69" s="147"/>
      <c r="H69" s="147"/>
    </row>
    <row r="70" spans="1:8" ht="12.75" customHeight="1">
      <c r="A70" s="151"/>
      <c r="B70" s="149"/>
      <c r="C70" s="121"/>
      <c r="D70" s="123" t="s">
        <v>322</v>
      </c>
      <c r="E70" s="165">
        <v>1</v>
      </c>
      <c r="F70" s="146"/>
      <c r="G70" s="147"/>
      <c r="H70" s="147"/>
    </row>
    <row r="71" spans="1:8" ht="12.75" customHeight="1" thickBot="1">
      <c r="A71" s="151"/>
      <c r="B71" s="149"/>
      <c r="C71" s="121"/>
      <c r="D71" s="132" t="s">
        <v>323</v>
      </c>
      <c r="E71" s="166">
        <v>1</v>
      </c>
      <c r="F71" s="146"/>
      <c r="G71" s="147"/>
      <c r="H71" s="147"/>
    </row>
    <row r="72" spans="1:8" ht="12.75" customHeight="1">
      <c r="A72" s="144">
        <v>12</v>
      </c>
      <c r="B72" s="30" t="s">
        <v>573</v>
      </c>
      <c r="C72" s="30"/>
      <c r="D72" s="57" t="s">
        <v>364</v>
      </c>
      <c r="E72" s="58">
        <v>1</v>
      </c>
      <c r="F72" s="145"/>
      <c r="G72" s="145"/>
      <c r="H72" s="145"/>
    </row>
    <row r="73" spans="1:8" ht="12.75" customHeight="1" thickBot="1">
      <c r="A73" s="144"/>
      <c r="B73" s="30"/>
      <c r="C73" s="30"/>
      <c r="D73" s="65" t="s">
        <v>365</v>
      </c>
      <c r="E73" s="66">
        <v>22</v>
      </c>
      <c r="F73" s="145"/>
      <c r="G73" s="145"/>
      <c r="H73" s="145"/>
    </row>
    <row r="74" spans="1:8" ht="15" customHeight="1" thickBot="1">
      <c r="A74" s="279" t="s">
        <v>96</v>
      </c>
      <c r="B74" s="280"/>
      <c r="C74" s="280"/>
      <c r="D74" s="280"/>
      <c r="E74" s="280"/>
      <c r="F74" s="281"/>
      <c r="G74" s="281"/>
      <c r="H74" s="282"/>
    </row>
    <row r="75" spans="1:8" ht="12.75" customHeight="1">
      <c r="A75" s="26">
        <v>1</v>
      </c>
      <c r="B75" s="53" t="s">
        <v>572</v>
      </c>
      <c r="C75" s="124"/>
      <c r="D75" s="131" t="s">
        <v>509</v>
      </c>
      <c r="E75" s="58">
        <v>2</v>
      </c>
      <c r="F75" s="128"/>
      <c r="G75" s="111"/>
      <c r="H75" s="112"/>
    </row>
    <row r="76" spans="1:8" ht="13.5" customHeight="1">
      <c r="A76" s="24"/>
      <c r="B76" s="29"/>
      <c r="C76" s="115"/>
      <c r="D76" s="123" t="s">
        <v>510</v>
      </c>
      <c r="E76" s="62">
        <v>1</v>
      </c>
      <c r="F76" s="129"/>
      <c r="G76" s="100"/>
      <c r="H76" s="101"/>
    </row>
    <row r="77" spans="1:8" ht="12" customHeight="1">
      <c r="A77" s="24"/>
      <c r="B77" s="29"/>
      <c r="C77" s="115"/>
      <c r="D77" s="123" t="s">
        <v>511</v>
      </c>
      <c r="E77" s="62">
        <v>1</v>
      </c>
      <c r="F77" s="129"/>
      <c r="G77" s="100"/>
      <c r="H77" s="101"/>
    </row>
    <row r="78" spans="1:8" ht="15" customHeight="1">
      <c r="A78" s="24"/>
      <c r="B78" s="29"/>
      <c r="C78" s="115"/>
      <c r="D78" s="123" t="s">
        <v>512</v>
      </c>
      <c r="E78" s="62">
        <v>1</v>
      </c>
      <c r="F78" s="129"/>
      <c r="G78" s="100"/>
      <c r="H78" s="101"/>
    </row>
    <row r="79" spans="1:8" ht="12.75" customHeight="1" thickBot="1">
      <c r="A79" s="27"/>
      <c r="B79" s="32"/>
      <c r="C79" s="127"/>
      <c r="D79" s="132" t="s">
        <v>514</v>
      </c>
      <c r="E79" s="66">
        <v>1</v>
      </c>
      <c r="F79" s="130"/>
      <c r="G79" s="114"/>
      <c r="H79" s="102"/>
    </row>
    <row r="80" spans="1:8" ht="12.75" customHeight="1">
      <c r="A80" s="26">
        <v>2</v>
      </c>
      <c r="B80" s="53" t="s">
        <v>106</v>
      </c>
      <c r="C80" s="124"/>
      <c r="D80" s="57" t="s">
        <v>366</v>
      </c>
      <c r="E80" s="58">
        <v>22</v>
      </c>
      <c r="F80" s="128"/>
      <c r="G80" s="111"/>
      <c r="H80" s="112"/>
    </row>
    <row r="81" spans="1:8" ht="15">
      <c r="A81" s="24"/>
      <c r="B81" s="29"/>
      <c r="C81" s="115"/>
      <c r="D81" s="61" t="s">
        <v>367</v>
      </c>
      <c r="E81" s="62">
        <v>1</v>
      </c>
      <c r="F81" s="129"/>
      <c r="G81" s="100"/>
      <c r="H81" s="101"/>
    </row>
    <row r="82" spans="1:8" ht="12.75" customHeight="1">
      <c r="A82" s="24"/>
      <c r="B82" s="29"/>
      <c r="C82" s="115"/>
      <c r="D82" s="61" t="s">
        <v>560</v>
      </c>
      <c r="E82" s="62">
        <v>1</v>
      </c>
      <c r="F82" s="129"/>
      <c r="G82" s="100"/>
      <c r="H82" s="101"/>
    </row>
    <row r="83" spans="1:8" ht="10.5" customHeight="1" thickBot="1">
      <c r="A83" s="27"/>
      <c r="B83" s="32"/>
      <c r="C83" s="127"/>
      <c r="D83" s="65" t="s">
        <v>368</v>
      </c>
      <c r="E83" s="66">
        <v>1</v>
      </c>
      <c r="F83" s="130"/>
      <c r="G83" s="114"/>
      <c r="H83" s="102"/>
    </row>
    <row r="84" spans="1:8" ht="11.25" customHeight="1">
      <c r="A84" s="26">
        <v>3</v>
      </c>
      <c r="B84" s="53" t="s">
        <v>571</v>
      </c>
      <c r="C84" s="124"/>
      <c r="D84" s="57" t="s">
        <v>369</v>
      </c>
      <c r="E84" s="133">
        <v>1</v>
      </c>
      <c r="F84" s="128"/>
      <c r="G84" s="111"/>
      <c r="H84" s="112"/>
    </row>
    <row r="85" spans="1:8" ht="10.5" customHeight="1">
      <c r="A85" s="24"/>
      <c r="B85" s="29"/>
      <c r="C85" s="115"/>
      <c r="D85" s="61" t="s">
        <v>370</v>
      </c>
      <c r="E85" s="134">
        <v>1</v>
      </c>
      <c r="F85" s="129"/>
      <c r="G85" s="100"/>
      <c r="H85" s="101"/>
    </row>
    <row r="86" spans="1:8" ht="11.25" customHeight="1">
      <c r="A86" s="24"/>
      <c r="B86" s="29"/>
      <c r="C86" s="115"/>
      <c r="D86" s="61" t="s">
        <v>371</v>
      </c>
      <c r="E86" s="134">
        <v>1</v>
      </c>
      <c r="F86" s="129"/>
      <c r="G86" s="100"/>
      <c r="H86" s="101"/>
    </row>
    <row r="87" spans="1:8" ht="12" customHeight="1">
      <c r="A87" s="24"/>
      <c r="B87" s="29"/>
      <c r="C87" s="115"/>
      <c r="D87" s="61" t="s">
        <v>372</v>
      </c>
      <c r="E87" s="134">
        <v>1</v>
      </c>
      <c r="F87" s="129"/>
      <c r="G87" s="100"/>
      <c r="H87" s="101"/>
    </row>
    <row r="88" spans="1:8" ht="12" customHeight="1">
      <c r="A88" s="24"/>
      <c r="B88" s="29"/>
      <c r="C88" s="115"/>
      <c r="D88" s="61" t="s">
        <v>373</v>
      </c>
      <c r="E88" s="134">
        <v>1</v>
      </c>
      <c r="F88" s="129"/>
      <c r="G88" s="100"/>
      <c r="H88" s="101"/>
    </row>
    <row r="89" spans="1:8" ht="10.5" customHeight="1">
      <c r="A89" s="24"/>
      <c r="B89" s="29"/>
      <c r="C89" s="115"/>
      <c r="D89" s="61" t="s">
        <v>374</v>
      </c>
      <c r="E89" s="134">
        <v>1</v>
      </c>
      <c r="F89" s="129"/>
      <c r="G89" s="100"/>
      <c r="H89" s="101"/>
    </row>
    <row r="90" spans="1:8" ht="12.75" customHeight="1">
      <c r="A90" s="24"/>
      <c r="B90" s="29"/>
      <c r="C90" s="115"/>
      <c r="D90" s="61" t="s">
        <v>375</v>
      </c>
      <c r="E90" s="134">
        <v>1</v>
      </c>
      <c r="F90" s="129"/>
      <c r="G90" s="100"/>
      <c r="H90" s="101"/>
    </row>
    <row r="91" spans="1:8" ht="13.5" customHeight="1">
      <c r="A91" s="24"/>
      <c r="B91" s="29"/>
      <c r="C91" s="115"/>
      <c r="D91" s="61" t="s">
        <v>376</v>
      </c>
      <c r="E91" s="134">
        <v>1</v>
      </c>
      <c r="F91" s="129"/>
      <c r="G91" s="100"/>
      <c r="H91" s="101"/>
    </row>
    <row r="92" spans="1:8" ht="12.75" customHeight="1">
      <c r="A92" s="24"/>
      <c r="B92" s="29"/>
      <c r="C92" s="115"/>
      <c r="D92" s="61" t="s">
        <v>377</v>
      </c>
      <c r="E92" s="134">
        <v>1</v>
      </c>
      <c r="F92" s="129"/>
      <c r="G92" s="100"/>
      <c r="H92" s="101"/>
    </row>
    <row r="93" spans="1:8" ht="12.75" customHeight="1">
      <c r="A93" s="24"/>
      <c r="B93" s="29"/>
      <c r="C93" s="115"/>
      <c r="D93" s="61" t="s">
        <v>378</v>
      </c>
      <c r="E93" s="134">
        <v>1</v>
      </c>
      <c r="F93" s="129"/>
      <c r="G93" s="100"/>
      <c r="H93" s="101"/>
    </row>
    <row r="94" spans="1:8" ht="12.75" customHeight="1">
      <c r="A94" s="24"/>
      <c r="B94" s="29"/>
      <c r="C94" s="115"/>
      <c r="D94" s="61" t="s">
        <v>379</v>
      </c>
      <c r="E94" s="134">
        <v>1</v>
      </c>
      <c r="F94" s="129"/>
      <c r="G94" s="100"/>
      <c r="H94" s="101"/>
    </row>
    <row r="95" spans="1:8" ht="12.75" customHeight="1">
      <c r="A95" s="24"/>
      <c r="B95" s="29"/>
      <c r="C95" s="115"/>
      <c r="D95" s="61" t="s">
        <v>380</v>
      </c>
      <c r="E95" s="134">
        <v>1</v>
      </c>
      <c r="F95" s="129"/>
      <c r="G95" s="100"/>
      <c r="H95" s="101"/>
    </row>
    <row r="96" spans="1:8" ht="11.25" customHeight="1">
      <c r="A96" s="24"/>
      <c r="B96" s="29"/>
      <c r="C96" s="115"/>
      <c r="D96" s="61" t="s">
        <v>381</v>
      </c>
      <c r="E96" s="134">
        <v>1</v>
      </c>
      <c r="F96" s="129"/>
      <c r="G96" s="100"/>
      <c r="H96" s="101"/>
    </row>
    <row r="97" spans="1:8" ht="11.25" customHeight="1">
      <c r="A97" s="24"/>
      <c r="B97" s="29"/>
      <c r="C97" s="115"/>
      <c r="D97" s="61" t="s">
        <v>382</v>
      </c>
      <c r="E97" s="134">
        <v>1</v>
      </c>
      <c r="F97" s="129"/>
      <c r="G97" s="100"/>
      <c r="H97" s="101"/>
    </row>
    <row r="98" spans="1:8" ht="12.75" customHeight="1">
      <c r="A98" s="24"/>
      <c r="B98" s="29"/>
      <c r="C98" s="115"/>
      <c r="D98" s="61" t="s">
        <v>383</v>
      </c>
      <c r="E98" s="134">
        <v>1</v>
      </c>
      <c r="F98" s="129"/>
      <c r="G98" s="100"/>
      <c r="H98" s="101"/>
    </row>
    <row r="99" spans="1:8" ht="12" customHeight="1">
      <c r="A99" s="24"/>
      <c r="B99" s="29"/>
      <c r="C99" s="115"/>
      <c r="D99" s="61" t="s">
        <v>384</v>
      </c>
      <c r="E99" s="134">
        <v>2</v>
      </c>
      <c r="F99" s="129"/>
      <c r="G99" s="100"/>
      <c r="H99" s="101"/>
    </row>
    <row r="100" spans="1:8" ht="12" customHeight="1">
      <c r="A100" s="24"/>
      <c r="B100" s="29"/>
      <c r="C100" s="115"/>
      <c r="D100" s="61" t="s">
        <v>385</v>
      </c>
      <c r="E100" s="134">
        <v>2</v>
      </c>
      <c r="F100" s="129"/>
      <c r="G100" s="100"/>
      <c r="H100" s="101"/>
    </row>
    <row r="101" spans="1:8" ht="11.25" customHeight="1">
      <c r="A101" s="24"/>
      <c r="B101" s="29"/>
      <c r="C101" s="115"/>
      <c r="D101" s="61" t="s">
        <v>386</v>
      </c>
      <c r="E101" s="134">
        <v>1</v>
      </c>
      <c r="F101" s="129"/>
      <c r="G101" s="100"/>
      <c r="H101" s="101"/>
    </row>
    <row r="102" spans="1:8" ht="15">
      <c r="A102" s="24"/>
      <c r="B102" s="29"/>
      <c r="C102" s="115"/>
      <c r="D102" s="61" t="s">
        <v>387</v>
      </c>
      <c r="E102" s="134">
        <v>1</v>
      </c>
      <c r="F102" s="129"/>
      <c r="G102" s="100"/>
      <c r="H102" s="101"/>
    </row>
    <row r="103" spans="1:8" ht="15">
      <c r="A103" s="24"/>
      <c r="B103" s="29"/>
      <c r="C103" s="115"/>
      <c r="D103" s="61" t="s">
        <v>388</v>
      </c>
      <c r="E103" s="134">
        <v>1</v>
      </c>
      <c r="F103" s="129"/>
      <c r="G103" s="100"/>
      <c r="H103" s="101"/>
    </row>
    <row r="104" spans="1:8" ht="15">
      <c r="A104" s="24"/>
      <c r="B104" s="29"/>
      <c r="C104" s="115"/>
      <c r="D104" s="61" t="s">
        <v>389</v>
      </c>
      <c r="E104" s="134">
        <v>1</v>
      </c>
      <c r="F104" s="129"/>
      <c r="G104" s="100"/>
      <c r="H104" s="101"/>
    </row>
    <row r="105" spans="1:8" ht="11.25" customHeight="1">
      <c r="A105" s="24"/>
      <c r="B105" s="29"/>
      <c r="C105" s="115"/>
      <c r="D105" s="61" t="s">
        <v>390</v>
      </c>
      <c r="E105" s="134">
        <v>1</v>
      </c>
      <c r="F105" s="129"/>
      <c r="G105" s="100"/>
      <c r="H105" s="101"/>
    </row>
    <row r="106" spans="1:8" ht="12" customHeight="1">
      <c r="A106" s="24"/>
      <c r="B106" s="29"/>
      <c r="C106" s="115"/>
      <c r="D106" s="61" t="s">
        <v>391</v>
      </c>
      <c r="E106" s="134">
        <v>1</v>
      </c>
      <c r="F106" s="129"/>
      <c r="G106" s="100"/>
      <c r="H106" s="101"/>
    </row>
    <row r="107" spans="1:8" ht="12" customHeight="1">
      <c r="A107" s="24"/>
      <c r="B107" s="29"/>
      <c r="C107" s="115"/>
      <c r="D107" s="61" t="s">
        <v>392</v>
      </c>
      <c r="E107" s="134">
        <v>1</v>
      </c>
      <c r="F107" s="129"/>
      <c r="G107" s="100"/>
      <c r="H107" s="101"/>
    </row>
    <row r="108" spans="1:8" ht="12" customHeight="1">
      <c r="A108" s="24"/>
      <c r="B108" s="29"/>
      <c r="C108" s="115"/>
      <c r="D108" s="61" t="s">
        <v>393</v>
      </c>
      <c r="E108" s="134">
        <v>1</v>
      </c>
      <c r="F108" s="129"/>
      <c r="G108" s="100"/>
      <c r="H108" s="101"/>
    </row>
    <row r="109" spans="1:8" ht="11.25" customHeight="1">
      <c r="A109" s="24"/>
      <c r="B109" s="29"/>
      <c r="C109" s="115"/>
      <c r="D109" s="61" t="s">
        <v>394</v>
      </c>
      <c r="E109" s="134">
        <v>1</v>
      </c>
      <c r="F109" s="129"/>
      <c r="G109" s="100"/>
      <c r="H109" s="101"/>
    </row>
    <row r="110" spans="1:8" ht="12" customHeight="1">
      <c r="A110" s="24"/>
      <c r="B110" s="29"/>
      <c r="C110" s="115"/>
      <c r="D110" s="61" t="s">
        <v>395</v>
      </c>
      <c r="E110" s="134">
        <v>1</v>
      </c>
      <c r="F110" s="129"/>
      <c r="G110" s="100"/>
      <c r="H110" s="101"/>
    </row>
    <row r="111" spans="1:8" ht="11.25" customHeight="1">
      <c r="A111" s="24"/>
      <c r="B111" s="29"/>
      <c r="C111" s="115"/>
      <c r="D111" s="61" t="s">
        <v>396</v>
      </c>
      <c r="E111" s="134">
        <v>1</v>
      </c>
      <c r="F111" s="129"/>
      <c r="G111" s="100"/>
      <c r="H111" s="101"/>
    </row>
    <row r="112" spans="1:8" ht="10.5" customHeight="1">
      <c r="A112" s="24"/>
      <c r="B112" s="29"/>
      <c r="C112" s="115"/>
      <c r="D112" s="61" t="s">
        <v>397</v>
      </c>
      <c r="E112" s="134">
        <v>1</v>
      </c>
      <c r="F112" s="129"/>
      <c r="G112" s="100"/>
      <c r="H112" s="101"/>
    </row>
    <row r="113" spans="1:8" ht="12" customHeight="1" thickBot="1">
      <c r="A113" s="27"/>
      <c r="B113" s="32"/>
      <c r="C113" s="127"/>
      <c r="D113" s="65" t="s">
        <v>398</v>
      </c>
      <c r="E113" s="135">
        <v>1</v>
      </c>
      <c r="F113" s="130"/>
      <c r="G113" s="114"/>
      <c r="H113" s="102"/>
    </row>
    <row r="114" spans="1:8" ht="10.5" customHeight="1">
      <c r="A114" s="26">
        <v>4</v>
      </c>
      <c r="B114" s="53" t="s">
        <v>540</v>
      </c>
      <c r="C114" s="53"/>
      <c r="D114" s="90" t="s">
        <v>544</v>
      </c>
      <c r="E114" s="91">
        <v>1</v>
      </c>
      <c r="F114" s="128"/>
      <c r="G114" s="111"/>
      <c r="H114" s="112"/>
    </row>
    <row r="115" spans="1:8" ht="11.25" customHeight="1" thickBot="1">
      <c r="A115" s="27"/>
      <c r="B115" s="32"/>
      <c r="C115" s="32"/>
      <c r="D115" s="92" t="s">
        <v>545</v>
      </c>
      <c r="E115" s="86">
        <v>1</v>
      </c>
      <c r="F115" s="130"/>
      <c r="G115" s="114"/>
      <c r="H115" s="102"/>
    </row>
    <row r="116" spans="1:8" ht="12.75" customHeight="1">
      <c r="A116" s="26">
        <v>5</v>
      </c>
      <c r="B116" s="53" t="s">
        <v>541</v>
      </c>
      <c r="C116" s="53"/>
      <c r="D116" s="57" t="s">
        <v>546</v>
      </c>
      <c r="E116" s="133">
        <v>22</v>
      </c>
      <c r="F116" s="128"/>
      <c r="G116" s="111"/>
      <c r="H116" s="112"/>
    </row>
    <row r="117" spans="1:8" ht="10.5" customHeight="1">
      <c r="A117" s="24"/>
      <c r="B117" s="29"/>
      <c r="C117" s="29"/>
      <c r="D117" s="123" t="s">
        <v>547</v>
      </c>
      <c r="E117" s="62">
        <v>1</v>
      </c>
      <c r="F117" s="129"/>
      <c r="G117" s="100"/>
      <c r="H117" s="101"/>
    </row>
    <row r="118" spans="1:8" ht="12.75" customHeight="1">
      <c r="A118" s="24"/>
      <c r="B118" s="29"/>
      <c r="C118" s="29"/>
      <c r="D118" s="123" t="s">
        <v>548</v>
      </c>
      <c r="E118" s="62">
        <v>1</v>
      </c>
      <c r="F118" s="129"/>
      <c r="G118" s="100"/>
      <c r="H118" s="101"/>
    </row>
    <row r="119" spans="1:8" ht="22.5">
      <c r="A119" s="24"/>
      <c r="B119" s="29"/>
      <c r="C119" s="29"/>
      <c r="D119" s="61" t="s">
        <v>549</v>
      </c>
      <c r="E119" s="62">
        <v>1</v>
      </c>
      <c r="F119" s="129"/>
      <c r="G119" s="100"/>
      <c r="H119" s="101"/>
    </row>
    <row r="120" spans="1:8" ht="13.5" customHeight="1" thickBot="1">
      <c r="A120" s="27"/>
      <c r="B120" s="32"/>
      <c r="C120" s="32"/>
      <c r="D120" s="132" t="s">
        <v>550</v>
      </c>
      <c r="E120" s="66">
        <v>1</v>
      </c>
      <c r="F120" s="130"/>
      <c r="G120" s="114"/>
      <c r="H120" s="102"/>
    </row>
    <row r="121" spans="1:8" ht="14.25" customHeight="1">
      <c r="A121" s="26">
        <v>6</v>
      </c>
      <c r="B121" s="53" t="s">
        <v>108</v>
      </c>
      <c r="C121" s="124"/>
      <c r="D121" s="57" t="s">
        <v>551</v>
      </c>
      <c r="E121" s="133">
        <v>1</v>
      </c>
      <c r="F121" s="128"/>
      <c r="G121" s="111"/>
      <c r="H121" s="112"/>
    </row>
    <row r="122" spans="1:8" ht="12.75" customHeight="1">
      <c r="A122" s="24"/>
      <c r="B122" s="29"/>
      <c r="C122" s="115"/>
      <c r="D122" s="61" t="s">
        <v>552</v>
      </c>
      <c r="E122" s="134">
        <v>1</v>
      </c>
      <c r="F122" s="129"/>
      <c r="G122" s="100"/>
      <c r="H122" s="101"/>
    </row>
    <row r="123" spans="1:8" ht="13.5" customHeight="1" thickBot="1">
      <c r="A123" s="27"/>
      <c r="B123" s="32"/>
      <c r="C123" s="127"/>
      <c r="D123" s="65" t="s">
        <v>553</v>
      </c>
      <c r="E123" s="135">
        <v>1</v>
      </c>
      <c r="F123" s="130"/>
      <c r="G123" s="114"/>
      <c r="H123" s="102"/>
    </row>
    <row r="124" spans="1:8" ht="27" customHeight="1">
      <c r="A124" s="24">
        <v>7</v>
      </c>
      <c r="B124" s="29" t="s">
        <v>107</v>
      </c>
      <c r="C124" s="115"/>
      <c r="D124" s="89" t="s">
        <v>327</v>
      </c>
      <c r="E124" s="152">
        <v>1</v>
      </c>
      <c r="F124" s="153"/>
      <c r="G124" s="154"/>
      <c r="H124" s="155"/>
    </row>
    <row r="125" spans="1:8" ht="12" customHeight="1" thickBot="1">
      <c r="A125" s="24"/>
      <c r="B125" s="29"/>
      <c r="C125" s="115"/>
      <c r="D125" s="89" t="s">
        <v>328</v>
      </c>
      <c r="E125" s="152">
        <v>1</v>
      </c>
      <c r="F125" s="153"/>
      <c r="G125" s="154"/>
      <c r="H125" s="155"/>
    </row>
    <row r="126" spans="1:8" ht="14.25" customHeight="1">
      <c r="A126" s="26">
        <v>8</v>
      </c>
      <c r="B126" s="53" t="s">
        <v>573</v>
      </c>
      <c r="C126" s="124"/>
      <c r="D126" s="57" t="s">
        <v>364</v>
      </c>
      <c r="E126" s="58">
        <v>1</v>
      </c>
      <c r="F126" s="136"/>
      <c r="G126" s="108"/>
      <c r="H126" s="109"/>
    </row>
    <row r="127" spans="1:8" ht="16.5" thickBot="1">
      <c r="A127" s="125"/>
      <c r="B127" s="126"/>
      <c r="C127" s="127"/>
      <c r="D127" s="65" t="s">
        <v>365</v>
      </c>
      <c r="E127" s="66">
        <v>22</v>
      </c>
      <c r="F127" s="130"/>
      <c r="G127" s="114"/>
      <c r="H127" s="102"/>
    </row>
    <row r="128" spans="1:8" ht="12.75" customHeight="1" thickBot="1">
      <c r="A128" s="274" t="s">
        <v>584</v>
      </c>
      <c r="B128" s="275"/>
      <c r="C128" s="275"/>
      <c r="D128" s="275"/>
      <c r="E128" s="275"/>
      <c r="F128" s="14"/>
      <c r="G128" s="14"/>
      <c r="H128" s="14"/>
    </row>
    <row r="129" spans="1:8" ht="15">
      <c r="A129" s="26">
        <v>1</v>
      </c>
      <c r="B129" s="53" t="s">
        <v>585</v>
      </c>
      <c r="C129" s="81"/>
      <c r="D129" s="131" t="s">
        <v>399</v>
      </c>
      <c r="E129" s="58">
        <v>1</v>
      </c>
      <c r="F129" s="137"/>
      <c r="G129" s="122"/>
      <c r="H129" s="138"/>
    </row>
    <row r="130" spans="1:8" ht="12" customHeight="1">
      <c r="A130" s="24"/>
      <c r="B130" s="29"/>
      <c r="C130" s="79"/>
      <c r="D130" s="123" t="s">
        <v>403</v>
      </c>
      <c r="E130" s="62">
        <v>1</v>
      </c>
      <c r="F130" s="139"/>
      <c r="G130" s="23"/>
      <c r="H130" s="22"/>
    </row>
    <row r="131" spans="1:8" ht="13.5" customHeight="1">
      <c r="A131" s="24"/>
      <c r="B131" s="29"/>
      <c r="C131" s="79"/>
      <c r="D131" s="123" t="s">
        <v>404</v>
      </c>
      <c r="E131" s="62">
        <v>1</v>
      </c>
      <c r="F131" s="139"/>
      <c r="G131" s="23"/>
      <c r="H131" s="22"/>
    </row>
    <row r="132" spans="1:8" ht="13.5" customHeight="1">
      <c r="A132" s="24"/>
      <c r="B132" s="29"/>
      <c r="C132" s="79"/>
      <c r="D132" s="123" t="s">
        <v>405</v>
      </c>
      <c r="E132" s="62">
        <v>1</v>
      </c>
      <c r="F132" s="139"/>
      <c r="G132" s="23"/>
      <c r="H132" s="22"/>
    </row>
    <row r="133" spans="1:8" ht="12.75" customHeight="1">
      <c r="A133" s="24"/>
      <c r="B133" s="29"/>
      <c r="C133" s="79"/>
      <c r="D133" s="123" t="s">
        <v>406</v>
      </c>
      <c r="E133" s="62">
        <v>1</v>
      </c>
      <c r="F133" s="139"/>
      <c r="G133" s="23"/>
      <c r="H133" s="22"/>
    </row>
    <row r="134" spans="1:8" ht="14.25" customHeight="1" thickBot="1">
      <c r="A134" s="27"/>
      <c r="B134" s="32"/>
      <c r="C134" s="80"/>
      <c r="D134" s="132" t="s">
        <v>407</v>
      </c>
      <c r="E134" s="66">
        <v>1</v>
      </c>
      <c r="F134" s="140"/>
      <c r="G134" s="42"/>
      <c r="H134" s="141"/>
    </row>
    <row r="135" spans="1:8" ht="16.5" customHeight="1">
      <c r="A135" s="26">
        <v>2</v>
      </c>
      <c r="B135" s="53" t="s">
        <v>588</v>
      </c>
      <c r="C135" s="81"/>
      <c r="D135" s="57" t="s">
        <v>408</v>
      </c>
      <c r="E135" s="58">
        <v>22</v>
      </c>
      <c r="F135" s="137"/>
      <c r="G135" s="122"/>
      <c r="H135" s="138"/>
    </row>
    <row r="136" spans="1:8" ht="12.75" customHeight="1">
      <c r="A136" s="24"/>
      <c r="B136" s="29"/>
      <c r="C136" s="79"/>
      <c r="D136" s="61" t="s">
        <v>409</v>
      </c>
      <c r="E136" s="62">
        <v>1</v>
      </c>
      <c r="F136" s="139"/>
      <c r="G136" s="23"/>
      <c r="H136" s="22"/>
    </row>
    <row r="137" spans="1:8" ht="10.5" customHeight="1">
      <c r="A137" s="24"/>
      <c r="B137" s="29"/>
      <c r="C137" s="79"/>
      <c r="D137" s="61" t="s">
        <v>84</v>
      </c>
      <c r="E137" s="62">
        <v>2</v>
      </c>
      <c r="F137" s="139"/>
      <c r="G137" s="23"/>
      <c r="H137" s="22"/>
    </row>
    <row r="138" spans="1:8" ht="12" customHeight="1">
      <c r="A138" s="24"/>
      <c r="B138" s="29"/>
      <c r="C138" s="79"/>
      <c r="D138" s="61" t="s">
        <v>85</v>
      </c>
      <c r="E138" s="62">
        <v>1</v>
      </c>
      <c r="F138" s="139"/>
      <c r="G138" s="23"/>
      <c r="H138" s="22"/>
    </row>
    <row r="139" spans="1:8" ht="12" customHeight="1">
      <c r="A139" s="24"/>
      <c r="B139" s="29"/>
      <c r="C139" s="79"/>
      <c r="D139" s="61" t="s">
        <v>86</v>
      </c>
      <c r="E139" s="62">
        <v>1</v>
      </c>
      <c r="F139" s="139"/>
      <c r="G139" s="23"/>
      <c r="H139" s="22"/>
    </row>
    <row r="140" spans="1:8" ht="11.25" customHeight="1">
      <c r="A140" s="24"/>
      <c r="B140" s="29"/>
      <c r="C140" s="79"/>
      <c r="D140" s="61" t="s">
        <v>87</v>
      </c>
      <c r="E140" s="62">
        <v>1</v>
      </c>
      <c r="F140" s="139"/>
      <c r="G140" s="23"/>
      <c r="H140" s="22"/>
    </row>
    <row r="141" spans="1:8" ht="12" customHeight="1">
      <c r="A141" s="24"/>
      <c r="B141" s="29"/>
      <c r="C141" s="79"/>
      <c r="D141" s="61" t="s">
        <v>88</v>
      </c>
      <c r="E141" s="62">
        <v>1</v>
      </c>
      <c r="F141" s="139"/>
      <c r="G141" s="23"/>
      <c r="H141" s="22"/>
    </row>
    <row r="142" spans="1:8" ht="12" customHeight="1">
      <c r="A142" s="24"/>
      <c r="B142" s="29"/>
      <c r="C142" s="79"/>
      <c r="D142" s="61" t="s">
        <v>89</v>
      </c>
      <c r="E142" s="62">
        <v>1</v>
      </c>
      <c r="F142" s="139"/>
      <c r="G142" s="23"/>
      <c r="H142" s="22"/>
    </row>
    <row r="143" spans="1:8" ht="11.25" customHeight="1" thickBot="1">
      <c r="A143" s="27"/>
      <c r="B143" s="32"/>
      <c r="C143" s="80"/>
      <c r="D143" s="65" t="s">
        <v>90</v>
      </c>
      <c r="E143" s="66">
        <v>1</v>
      </c>
      <c r="F143" s="140"/>
      <c r="G143" s="42"/>
      <c r="H143" s="141"/>
    </row>
    <row r="144" spans="1:5" ht="15">
      <c r="A144" s="26">
        <v>3</v>
      </c>
      <c r="B144" s="53" t="s">
        <v>104</v>
      </c>
      <c r="C144" s="81"/>
      <c r="D144" s="57" t="s">
        <v>310</v>
      </c>
      <c r="E144" s="58">
        <v>1</v>
      </c>
    </row>
    <row r="145" spans="1:5" ht="15.75" thickBot="1">
      <c r="A145" s="171"/>
      <c r="B145" s="29"/>
      <c r="C145" s="79"/>
      <c r="D145" s="65" t="s">
        <v>311</v>
      </c>
      <c r="E145" s="66">
        <v>1</v>
      </c>
    </row>
    <row r="146" spans="1:8" ht="16.5" thickBot="1">
      <c r="A146" s="274" t="s">
        <v>569</v>
      </c>
      <c r="B146" s="275"/>
      <c r="C146" s="275"/>
      <c r="D146" s="275"/>
      <c r="E146" s="275"/>
      <c r="F146" s="14"/>
      <c r="G146" s="14"/>
      <c r="H146" s="14"/>
    </row>
    <row r="147" spans="1:8" ht="12" customHeight="1">
      <c r="A147" s="26">
        <v>1</v>
      </c>
      <c r="B147" s="28" t="s">
        <v>590</v>
      </c>
      <c r="C147" s="124"/>
      <c r="D147" s="131" t="s">
        <v>329</v>
      </c>
      <c r="E147" s="58">
        <v>1</v>
      </c>
      <c r="F147" s="59"/>
      <c r="G147" s="60"/>
      <c r="H147" s="58"/>
    </row>
    <row r="148" spans="1:8" ht="11.25" customHeight="1" thickBot="1">
      <c r="A148" s="27"/>
      <c r="B148" s="31"/>
      <c r="C148" s="127"/>
      <c r="D148" s="65" t="s">
        <v>559</v>
      </c>
      <c r="E148" s="66">
        <v>2</v>
      </c>
      <c r="F148" s="67"/>
      <c r="G148" s="68"/>
      <c r="H148" s="66"/>
    </row>
    <row r="149" spans="1:8" ht="15.75" thickBot="1">
      <c r="A149" s="27">
        <v>2</v>
      </c>
      <c r="B149" s="172" t="s">
        <v>148</v>
      </c>
      <c r="C149" s="127"/>
      <c r="D149" s="92"/>
      <c r="E149" s="86"/>
      <c r="F149" s="156"/>
      <c r="G149" s="80"/>
      <c r="H149" s="86"/>
    </row>
    <row r="150" spans="1:8" ht="12.75" customHeight="1" thickBot="1">
      <c r="A150" s="27">
        <v>3</v>
      </c>
      <c r="B150" s="31" t="s">
        <v>180</v>
      </c>
      <c r="C150" s="127"/>
      <c r="D150" s="100" t="s">
        <v>331</v>
      </c>
      <c r="E150" s="167">
        <v>1</v>
      </c>
      <c r="F150" s="156"/>
      <c r="G150" s="80"/>
      <c r="H150" s="86"/>
    </row>
    <row r="151" spans="1:8" ht="15.75" customHeight="1" thickBot="1">
      <c r="A151" s="27">
        <v>4</v>
      </c>
      <c r="B151" s="172" t="s">
        <v>181</v>
      </c>
      <c r="C151" s="127"/>
      <c r="D151" s="92"/>
      <c r="E151" s="86"/>
      <c r="F151" s="156"/>
      <c r="G151" s="80"/>
      <c r="H151" s="86"/>
    </row>
    <row r="152" spans="1:8" ht="15" customHeight="1" thickBot="1">
      <c r="A152" s="27">
        <v>5</v>
      </c>
      <c r="B152" s="172" t="s">
        <v>587</v>
      </c>
      <c r="C152" s="127"/>
      <c r="D152" s="92"/>
      <c r="E152" s="86"/>
      <c r="F152" s="156"/>
      <c r="G152" s="80"/>
      <c r="H152" s="86"/>
    </row>
    <row r="153" spans="1:8" ht="17.25" customHeight="1" thickBot="1">
      <c r="A153" s="27">
        <v>6</v>
      </c>
      <c r="B153" s="172" t="s">
        <v>182</v>
      </c>
      <c r="C153" s="127"/>
      <c r="D153" s="92"/>
      <c r="E153" s="86"/>
      <c r="F153" s="156"/>
      <c r="G153" s="80"/>
      <c r="H153" s="86"/>
    </row>
    <row r="154" spans="1:8" ht="12.75" customHeight="1" thickBot="1">
      <c r="A154" s="27">
        <v>7</v>
      </c>
      <c r="B154" s="172" t="s">
        <v>183</v>
      </c>
      <c r="C154" s="127"/>
      <c r="D154" s="92"/>
      <c r="E154" s="86"/>
      <c r="F154" s="156"/>
      <c r="G154" s="80"/>
      <c r="H154" s="86"/>
    </row>
    <row r="155" spans="1:8" ht="29.25" customHeight="1" thickBot="1">
      <c r="A155" s="27">
        <v>8</v>
      </c>
      <c r="B155" s="172" t="s">
        <v>184</v>
      </c>
      <c r="C155" s="127"/>
      <c r="D155" s="92"/>
      <c r="E155" s="86"/>
      <c r="F155" s="156"/>
      <c r="G155" s="80"/>
      <c r="H155" s="86"/>
    </row>
    <row r="156" spans="1:8" ht="30.75" thickBot="1">
      <c r="A156" s="27">
        <v>9</v>
      </c>
      <c r="B156" s="172" t="s">
        <v>188</v>
      </c>
      <c r="C156" s="127"/>
      <c r="D156" s="92"/>
      <c r="E156" s="86"/>
      <c r="F156" s="156"/>
      <c r="G156" s="80"/>
      <c r="H156" s="86"/>
    </row>
    <row r="157" spans="1:8" ht="15" customHeight="1" thickBot="1">
      <c r="A157" s="27">
        <v>10</v>
      </c>
      <c r="B157" s="172" t="s">
        <v>190</v>
      </c>
      <c r="C157" s="127"/>
      <c r="D157" s="92"/>
      <c r="E157" s="86"/>
      <c r="F157" s="156"/>
      <c r="G157" s="80"/>
      <c r="H157" s="86"/>
    </row>
    <row r="158" spans="1:8" ht="30.75" customHeight="1" thickBot="1">
      <c r="A158" s="27">
        <v>11</v>
      </c>
      <c r="B158" s="172" t="s">
        <v>191</v>
      </c>
      <c r="C158" s="127"/>
      <c r="D158" s="92"/>
      <c r="E158" s="86"/>
      <c r="F158" s="156"/>
      <c r="G158" s="80"/>
      <c r="H158" s="86"/>
    </row>
    <row r="159" spans="1:8" ht="13.5" customHeight="1" thickBot="1">
      <c r="A159" s="35">
        <v>12</v>
      </c>
      <c r="B159" s="37" t="s">
        <v>591</v>
      </c>
      <c r="C159" s="142"/>
      <c r="D159" s="143" t="s">
        <v>515</v>
      </c>
      <c r="E159" s="73">
        <v>1</v>
      </c>
      <c r="F159" s="74"/>
      <c r="G159" s="75"/>
      <c r="H159" s="73"/>
    </row>
    <row r="160" spans="1:8" ht="15.75" customHeight="1" thickBot="1">
      <c r="A160" s="26">
        <v>13</v>
      </c>
      <c r="B160" s="173" t="s">
        <v>193</v>
      </c>
      <c r="C160" s="124"/>
      <c r="D160" s="157"/>
      <c r="E160" s="91"/>
      <c r="F160" s="158"/>
      <c r="G160" s="81"/>
      <c r="H160" s="91"/>
    </row>
    <row r="161" spans="1:8" ht="30" customHeight="1" thickBot="1">
      <c r="A161" s="26">
        <v>14</v>
      </c>
      <c r="B161" s="173" t="s">
        <v>196</v>
      </c>
      <c r="C161" s="124"/>
      <c r="D161" s="157"/>
      <c r="E161" s="91"/>
      <c r="F161" s="158"/>
      <c r="G161" s="81"/>
      <c r="H161" s="91"/>
    </row>
    <row r="162" spans="1:8" ht="15.75" customHeight="1" thickBot="1">
      <c r="A162" s="26">
        <v>15</v>
      </c>
      <c r="B162" s="173" t="s">
        <v>198</v>
      </c>
      <c r="C162" s="124"/>
      <c r="D162" s="157"/>
      <c r="E162" s="91"/>
      <c r="F162" s="158"/>
      <c r="G162" s="81"/>
      <c r="H162" s="91"/>
    </row>
    <row r="163" spans="1:8" ht="30.75" customHeight="1" thickBot="1">
      <c r="A163" s="26">
        <v>16</v>
      </c>
      <c r="B163" s="173" t="s">
        <v>199</v>
      </c>
      <c r="C163" s="124"/>
      <c r="D163" s="157"/>
      <c r="E163" s="91"/>
      <c r="F163" s="158"/>
      <c r="G163" s="81"/>
      <c r="H163" s="91"/>
    </row>
    <row r="164" spans="1:8" ht="13.5" customHeight="1" thickBot="1">
      <c r="A164" s="26">
        <v>17</v>
      </c>
      <c r="B164" s="173" t="s">
        <v>542</v>
      </c>
      <c r="C164" s="124"/>
      <c r="D164" s="157"/>
      <c r="E164" s="91"/>
      <c r="F164" s="158"/>
      <c r="G164" s="81"/>
      <c r="H164" s="91"/>
    </row>
    <row r="165" spans="1:8" ht="28.5" customHeight="1" thickBot="1">
      <c r="A165" s="26">
        <v>18</v>
      </c>
      <c r="B165" s="173" t="s">
        <v>200</v>
      </c>
      <c r="C165" s="124"/>
      <c r="D165" s="157"/>
      <c r="E165" s="91"/>
      <c r="F165" s="158"/>
      <c r="G165" s="81"/>
      <c r="H165" s="91"/>
    </row>
    <row r="166" spans="1:8" ht="30" customHeight="1" thickBot="1">
      <c r="A166" s="26">
        <v>19</v>
      </c>
      <c r="B166" s="173" t="s">
        <v>201</v>
      </c>
      <c r="C166" s="124"/>
      <c r="D166" s="157"/>
      <c r="E166" s="91"/>
      <c r="F166" s="158"/>
      <c r="G166" s="81"/>
      <c r="H166" s="91"/>
    </row>
    <row r="167" spans="1:8" ht="30" customHeight="1" thickBot="1">
      <c r="A167" s="26">
        <v>20</v>
      </c>
      <c r="B167" s="173" t="s">
        <v>202</v>
      </c>
      <c r="C167" s="124"/>
      <c r="D167" s="157"/>
      <c r="E167" s="91"/>
      <c r="F167" s="158"/>
      <c r="G167" s="81"/>
      <c r="H167" s="91"/>
    </row>
    <row r="168" spans="1:8" ht="45.75" thickBot="1">
      <c r="A168" s="26">
        <v>21</v>
      </c>
      <c r="B168" s="173" t="s">
        <v>203</v>
      </c>
      <c r="C168" s="124"/>
      <c r="D168" s="157"/>
      <c r="E168" s="91"/>
      <c r="F168" s="158"/>
      <c r="G168" s="81"/>
      <c r="H168" s="91"/>
    </row>
    <row r="169" spans="1:8" ht="15">
      <c r="A169" s="26">
        <v>22</v>
      </c>
      <c r="B169" s="28" t="s">
        <v>568</v>
      </c>
      <c r="C169" s="124"/>
      <c r="D169" s="57" t="s">
        <v>91</v>
      </c>
      <c r="E169" s="58">
        <v>22</v>
      </c>
      <c r="F169" s="59"/>
      <c r="G169" s="60"/>
      <c r="H169" s="58"/>
    </row>
    <row r="170" spans="1:8" ht="22.5">
      <c r="A170" s="24"/>
      <c r="B170" s="30"/>
      <c r="C170" s="115"/>
      <c r="D170" s="61" t="s">
        <v>93</v>
      </c>
      <c r="E170" s="62">
        <v>1</v>
      </c>
      <c r="F170" s="63"/>
      <c r="G170" s="64"/>
      <c r="H170" s="62"/>
    </row>
    <row r="171" spans="1:8" ht="12" customHeight="1">
      <c r="A171" s="24"/>
      <c r="B171" s="30"/>
      <c r="C171" s="115"/>
      <c r="D171" s="61" t="s">
        <v>94</v>
      </c>
      <c r="E171" s="62">
        <v>1</v>
      </c>
      <c r="F171" s="63"/>
      <c r="G171" s="64"/>
      <c r="H171" s="62"/>
    </row>
    <row r="172" spans="1:8" ht="29.25" customHeight="1" thickBot="1">
      <c r="A172" s="27"/>
      <c r="B172" s="31"/>
      <c r="C172" s="127"/>
      <c r="D172" s="65" t="s">
        <v>508</v>
      </c>
      <c r="E172" s="66">
        <v>1</v>
      </c>
      <c r="F172" s="67"/>
      <c r="G172" s="68"/>
      <c r="H172" s="66"/>
    </row>
    <row r="173" spans="1:8" ht="16.5" customHeight="1" thickBot="1">
      <c r="A173" s="35">
        <v>23</v>
      </c>
      <c r="B173" s="37" t="s">
        <v>197</v>
      </c>
      <c r="C173" s="142"/>
      <c r="D173" s="99" t="s">
        <v>561</v>
      </c>
      <c r="E173" s="73">
        <v>2</v>
      </c>
      <c r="F173" s="74"/>
      <c r="G173" s="75"/>
      <c r="H173" s="73"/>
    </row>
    <row r="174" spans="1:8" ht="15" customHeight="1" thickBot="1">
      <c r="A174" s="35">
        <v>24</v>
      </c>
      <c r="B174" s="174" t="s">
        <v>192</v>
      </c>
      <c r="C174" s="142"/>
      <c r="D174" s="99"/>
      <c r="E174" s="73"/>
      <c r="F174" s="74"/>
      <c r="G174" s="75"/>
      <c r="H174" s="73"/>
    </row>
    <row r="175" spans="1:8" ht="24.75" customHeight="1" thickBot="1">
      <c r="A175" s="35">
        <v>25</v>
      </c>
      <c r="B175" s="37" t="s">
        <v>454</v>
      </c>
      <c r="C175" s="142"/>
      <c r="D175" s="99" t="s">
        <v>330</v>
      </c>
      <c r="E175" s="73">
        <v>1</v>
      </c>
      <c r="F175" s="74"/>
      <c r="G175" s="75"/>
      <c r="H175" s="73"/>
    </row>
    <row r="176" spans="1:8" ht="15">
      <c r="A176" s="14"/>
      <c r="B176" s="14"/>
      <c r="C176" s="14"/>
      <c r="D176" s="14"/>
      <c r="E176" s="14"/>
      <c r="F176" s="14"/>
      <c r="G176" s="14"/>
      <c r="H176" s="14"/>
    </row>
    <row r="177" spans="1:8" ht="15">
      <c r="A177" s="14"/>
      <c r="B177" s="14"/>
      <c r="C177" s="14"/>
      <c r="D177" s="14"/>
      <c r="E177" s="14"/>
      <c r="F177" s="14"/>
      <c r="G177" s="14"/>
      <c r="H177" s="14"/>
    </row>
    <row r="178" spans="1:8" ht="15">
      <c r="A178" s="14"/>
      <c r="B178" s="14"/>
      <c r="C178" s="14"/>
      <c r="D178" s="14"/>
      <c r="E178" s="14"/>
      <c r="F178" s="14"/>
      <c r="G178" s="14"/>
      <c r="H178" s="14"/>
    </row>
    <row r="179" spans="1:8" ht="15">
      <c r="A179" s="14"/>
      <c r="B179" s="14"/>
      <c r="C179" s="14"/>
      <c r="D179" s="14"/>
      <c r="E179" s="14"/>
      <c r="F179" s="14"/>
      <c r="G179" s="14"/>
      <c r="H179" s="14"/>
    </row>
    <row r="180" spans="1:8" ht="15">
      <c r="A180" s="14"/>
      <c r="B180" s="14"/>
      <c r="C180" s="14"/>
      <c r="D180" s="14"/>
      <c r="E180" s="14"/>
      <c r="F180" s="14"/>
      <c r="G180" s="14"/>
      <c r="H180" s="14"/>
    </row>
    <row r="181" spans="1:8" ht="15">
      <c r="A181" s="14"/>
      <c r="B181" s="14"/>
      <c r="C181" s="14"/>
      <c r="D181" s="14"/>
      <c r="E181" s="14"/>
      <c r="F181" s="14"/>
      <c r="G181" s="14"/>
      <c r="H181" s="14"/>
    </row>
    <row r="182" spans="1:8" ht="24" customHeight="1">
      <c r="A182" s="14"/>
      <c r="B182" s="14"/>
      <c r="C182" s="14"/>
      <c r="D182" s="14"/>
      <c r="E182" s="14"/>
      <c r="F182" s="14"/>
      <c r="G182" s="14"/>
      <c r="H182" s="14"/>
    </row>
    <row r="183" spans="1:8" ht="15">
      <c r="A183" s="14"/>
      <c r="B183" s="14"/>
      <c r="C183" s="14"/>
      <c r="D183" s="14"/>
      <c r="E183" s="14"/>
      <c r="F183" s="14"/>
      <c r="G183" s="14"/>
      <c r="H183" s="14"/>
    </row>
    <row r="184" spans="1:8" ht="15">
      <c r="A184" s="14"/>
      <c r="B184" s="14"/>
      <c r="C184" s="14"/>
      <c r="D184" s="14"/>
      <c r="E184" s="14"/>
      <c r="F184" s="14"/>
      <c r="G184" s="14"/>
      <c r="H184" s="14"/>
    </row>
    <row r="185" spans="1:8" ht="15">
      <c r="A185" s="14"/>
      <c r="B185" s="14"/>
      <c r="C185" s="14"/>
      <c r="D185" s="14"/>
      <c r="E185" s="14"/>
      <c r="F185" s="14"/>
      <c r="G185" s="14"/>
      <c r="H185" s="14"/>
    </row>
    <row r="186" spans="1:8" ht="15">
      <c r="A186" s="14"/>
      <c r="B186" s="14"/>
      <c r="C186" s="14"/>
      <c r="D186" s="14"/>
      <c r="E186" s="14"/>
      <c r="F186" s="14"/>
      <c r="G186" s="14"/>
      <c r="H186" s="14"/>
    </row>
    <row r="187" spans="1:8" ht="15">
      <c r="A187" s="14"/>
      <c r="B187" s="14"/>
      <c r="C187" s="14"/>
      <c r="D187" s="14"/>
      <c r="E187" s="14"/>
      <c r="F187" s="14"/>
      <c r="G187" s="14"/>
      <c r="H187" s="14"/>
    </row>
    <row r="188" spans="1:8" ht="15">
      <c r="A188" s="14"/>
      <c r="B188" s="14"/>
      <c r="C188" s="14"/>
      <c r="D188" s="14"/>
      <c r="E188" s="14"/>
      <c r="F188" s="14"/>
      <c r="G188" s="14"/>
      <c r="H188" s="14"/>
    </row>
    <row r="189" spans="1:8" ht="15">
      <c r="A189" s="14"/>
      <c r="B189" s="14"/>
      <c r="C189" s="14"/>
      <c r="D189" s="14"/>
      <c r="E189" s="14"/>
      <c r="F189" s="14"/>
      <c r="G189" s="14"/>
      <c r="H189" s="14"/>
    </row>
    <row r="190" spans="1:8" ht="15">
      <c r="A190" s="14"/>
      <c r="B190" s="14"/>
      <c r="C190" s="14"/>
      <c r="D190" s="14"/>
      <c r="E190" s="14"/>
      <c r="F190" s="14"/>
      <c r="G190" s="14"/>
      <c r="H190" s="14"/>
    </row>
    <row r="191" spans="1:8" ht="15">
      <c r="A191" s="14"/>
      <c r="B191" s="14"/>
      <c r="C191" s="14"/>
      <c r="D191" s="14"/>
      <c r="E191" s="14"/>
      <c r="F191" s="14"/>
      <c r="G191" s="14"/>
      <c r="H191" s="14"/>
    </row>
    <row r="192" spans="1:8" ht="15">
      <c r="A192" s="14"/>
      <c r="B192" s="14"/>
      <c r="C192" s="14"/>
      <c r="D192" s="14"/>
      <c r="E192" s="14"/>
      <c r="F192" s="14"/>
      <c r="G192" s="14"/>
      <c r="H192" s="14"/>
    </row>
    <row r="193" spans="1:8" ht="15">
      <c r="A193" s="14"/>
      <c r="B193" s="14"/>
      <c r="C193" s="14"/>
      <c r="D193" s="14"/>
      <c r="E193" s="14"/>
      <c r="F193" s="14"/>
      <c r="G193" s="14"/>
      <c r="H193" s="14"/>
    </row>
    <row r="194" spans="1:8" ht="15">
      <c r="A194" s="14"/>
      <c r="B194" s="14"/>
      <c r="C194" s="14"/>
      <c r="D194" s="14"/>
      <c r="E194" s="14"/>
      <c r="F194" s="14"/>
      <c r="G194" s="14"/>
      <c r="H194" s="14"/>
    </row>
    <row r="195" spans="1:8" ht="15">
      <c r="A195" s="14"/>
      <c r="B195" s="14"/>
      <c r="C195" s="14"/>
      <c r="D195" s="14"/>
      <c r="E195" s="14"/>
      <c r="F195" s="14"/>
      <c r="G195" s="14"/>
      <c r="H195" s="14"/>
    </row>
    <row r="196" spans="1:8" ht="15">
      <c r="A196" s="14"/>
      <c r="B196" s="14"/>
      <c r="C196" s="14"/>
      <c r="D196" s="14"/>
      <c r="E196" s="14"/>
      <c r="F196" s="14"/>
      <c r="G196" s="14"/>
      <c r="H196" s="14"/>
    </row>
    <row r="197" spans="1:8" ht="15">
      <c r="A197" s="14"/>
      <c r="B197" s="14"/>
      <c r="C197" s="14"/>
      <c r="D197" s="14"/>
      <c r="E197" s="14"/>
      <c r="F197" s="14"/>
      <c r="G197" s="14"/>
      <c r="H197" s="14"/>
    </row>
    <row r="198" spans="1:8" ht="15">
      <c r="A198" s="14"/>
      <c r="B198" s="14"/>
      <c r="C198" s="14"/>
      <c r="D198" s="14"/>
      <c r="E198" s="14"/>
      <c r="F198" s="14"/>
      <c r="G198" s="14"/>
      <c r="H198" s="14"/>
    </row>
    <row r="199" spans="1:8" ht="15">
      <c r="A199" s="14"/>
      <c r="B199" s="14"/>
      <c r="C199" s="14"/>
      <c r="D199" s="14"/>
      <c r="E199" s="14"/>
      <c r="F199" s="14"/>
      <c r="G199" s="14"/>
      <c r="H199" s="14"/>
    </row>
    <row r="200" spans="1:8" ht="15">
      <c r="A200" s="14"/>
      <c r="B200" s="14"/>
      <c r="C200" s="14"/>
      <c r="D200" s="14"/>
      <c r="E200" s="14"/>
      <c r="F200" s="14"/>
      <c r="G200" s="14"/>
      <c r="H200" s="14"/>
    </row>
    <row r="201" spans="1:8" ht="15">
      <c r="A201" s="14"/>
      <c r="B201" s="14"/>
      <c r="C201" s="14"/>
      <c r="D201" s="14"/>
      <c r="E201" s="14"/>
      <c r="F201" s="14"/>
      <c r="G201" s="14"/>
      <c r="H201" s="14"/>
    </row>
    <row r="202" spans="1:8" ht="15">
      <c r="A202" s="14"/>
      <c r="B202" s="14"/>
      <c r="C202" s="14"/>
      <c r="D202" s="14"/>
      <c r="E202" s="14"/>
      <c r="F202" s="14"/>
      <c r="G202" s="14"/>
      <c r="H202" s="14"/>
    </row>
    <row r="203" spans="1:8" ht="15">
      <c r="A203" s="14"/>
      <c r="B203" s="14"/>
      <c r="C203" s="14"/>
      <c r="D203" s="14"/>
      <c r="E203" s="14"/>
      <c r="F203" s="14"/>
      <c r="G203" s="14"/>
      <c r="H203" s="14"/>
    </row>
    <row r="204" spans="1:8" ht="15">
      <c r="A204" s="14"/>
      <c r="B204" s="14"/>
      <c r="C204" s="14"/>
      <c r="D204" s="14"/>
      <c r="E204" s="14"/>
      <c r="F204" s="14"/>
      <c r="G204" s="14"/>
      <c r="H204" s="14"/>
    </row>
    <row r="205" spans="1:8" ht="15">
      <c r="A205" s="14"/>
      <c r="B205" s="14"/>
      <c r="C205" s="14"/>
      <c r="D205" s="14"/>
      <c r="E205" s="14"/>
      <c r="F205" s="14"/>
      <c r="G205" s="14"/>
      <c r="H205" s="14"/>
    </row>
    <row r="206" spans="1:8" ht="15">
      <c r="A206" s="14"/>
      <c r="B206" s="14"/>
      <c r="C206" s="14"/>
      <c r="D206" s="14"/>
      <c r="E206" s="14"/>
      <c r="F206" s="14"/>
      <c r="G206" s="14"/>
      <c r="H206" s="14"/>
    </row>
    <row r="207" spans="1:8" ht="15">
      <c r="A207" s="14"/>
      <c r="B207" s="14"/>
      <c r="C207" s="14"/>
      <c r="D207" s="14"/>
      <c r="E207" s="14"/>
      <c r="F207" s="14"/>
      <c r="G207" s="14"/>
      <c r="H207" s="14"/>
    </row>
    <row r="208" spans="1:8" ht="15">
      <c r="A208" s="14"/>
      <c r="B208" s="14"/>
      <c r="C208" s="14"/>
      <c r="D208" s="14"/>
      <c r="E208" s="14"/>
      <c r="F208" s="14"/>
      <c r="G208" s="14"/>
      <c r="H208" s="14"/>
    </row>
    <row r="209" spans="1:8" ht="15">
      <c r="A209" s="14"/>
      <c r="B209" s="14"/>
      <c r="C209" s="14"/>
      <c r="D209" s="14"/>
      <c r="E209" s="14"/>
      <c r="F209" s="14"/>
      <c r="G209" s="14"/>
      <c r="H209" s="14"/>
    </row>
    <row r="210" spans="1:8" ht="15">
      <c r="A210" s="14"/>
      <c r="B210" s="14"/>
      <c r="C210" s="14"/>
      <c r="D210" s="14"/>
      <c r="E210" s="14"/>
      <c r="F210" s="14"/>
      <c r="G210" s="14"/>
      <c r="H210" s="14"/>
    </row>
    <row r="211" spans="1:8" ht="15">
      <c r="A211" s="14"/>
      <c r="B211" s="14"/>
      <c r="C211" s="14"/>
      <c r="D211" s="14"/>
      <c r="E211" s="14"/>
      <c r="F211" s="14"/>
      <c r="G211" s="14"/>
      <c r="H211" s="14"/>
    </row>
    <row r="212" spans="1:8" ht="15">
      <c r="A212" s="14"/>
      <c r="B212" s="14"/>
      <c r="C212" s="14"/>
      <c r="D212" s="14"/>
      <c r="E212" s="14"/>
      <c r="F212" s="14"/>
      <c r="G212" s="14"/>
      <c r="H212" s="14"/>
    </row>
    <row r="213" spans="1:8" ht="15">
      <c r="A213" s="14"/>
      <c r="B213" s="14"/>
      <c r="C213" s="14"/>
      <c r="D213" s="14"/>
      <c r="E213" s="14"/>
      <c r="F213" s="14"/>
      <c r="G213" s="14"/>
      <c r="H213" s="14"/>
    </row>
    <row r="214" spans="1:8" ht="15">
      <c r="A214" s="14"/>
      <c r="B214" s="14"/>
      <c r="C214" s="14"/>
      <c r="D214" s="14"/>
      <c r="E214" s="14"/>
      <c r="F214" s="14"/>
      <c r="G214" s="14"/>
      <c r="H214" s="14"/>
    </row>
    <row r="215" spans="1:8" ht="15">
      <c r="A215" s="14"/>
      <c r="B215" s="14"/>
      <c r="C215" s="14"/>
      <c r="D215" s="14"/>
      <c r="E215" s="14"/>
      <c r="F215" s="14"/>
      <c r="G215" s="14"/>
      <c r="H215" s="14"/>
    </row>
    <row r="216" spans="1:8" ht="15">
      <c r="A216" s="14"/>
      <c r="B216" s="14"/>
      <c r="C216" s="14"/>
      <c r="D216" s="14"/>
      <c r="E216" s="14"/>
      <c r="F216" s="14"/>
      <c r="G216" s="14"/>
      <c r="H216" s="14"/>
    </row>
    <row r="217" spans="1:8" ht="15">
      <c r="A217" s="14"/>
      <c r="B217" s="14"/>
      <c r="C217" s="14"/>
      <c r="D217" s="14"/>
      <c r="E217" s="14"/>
      <c r="F217" s="14"/>
      <c r="G217" s="14"/>
      <c r="H217" s="14"/>
    </row>
    <row r="218" spans="1:8" ht="15">
      <c r="A218" s="14"/>
      <c r="B218" s="14"/>
      <c r="C218" s="14"/>
      <c r="D218" s="14"/>
      <c r="E218" s="14"/>
      <c r="F218" s="14"/>
      <c r="G218" s="14"/>
      <c r="H218" s="14"/>
    </row>
    <row r="219" spans="1:8" ht="15">
      <c r="A219" s="14"/>
      <c r="B219" s="14"/>
      <c r="C219" s="14"/>
      <c r="D219" s="14"/>
      <c r="E219" s="14"/>
      <c r="F219" s="14"/>
      <c r="G219" s="14"/>
      <c r="H219" s="14"/>
    </row>
    <row r="220" spans="1:8" ht="15">
      <c r="A220" s="14"/>
      <c r="B220" s="14"/>
      <c r="C220" s="14"/>
      <c r="D220" s="14"/>
      <c r="E220" s="14"/>
      <c r="F220" s="14"/>
      <c r="G220" s="14"/>
      <c r="H220" s="14"/>
    </row>
    <row r="221" spans="1:8" ht="15">
      <c r="A221" s="14"/>
      <c r="B221" s="14"/>
      <c r="C221" s="14"/>
      <c r="D221" s="14"/>
      <c r="E221" s="14"/>
      <c r="F221" s="14"/>
      <c r="G221" s="14"/>
      <c r="H221" s="14"/>
    </row>
    <row r="222" spans="1:8" ht="15">
      <c r="A222" s="14"/>
      <c r="B222" s="14"/>
      <c r="C222" s="14"/>
      <c r="D222" s="14"/>
      <c r="E222" s="14"/>
      <c r="F222" s="14"/>
      <c r="G222" s="14"/>
      <c r="H222" s="14"/>
    </row>
    <row r="223" spans="1:8" ht="15">
      <c r="A223" s="14"/>
      <c r="B223" s="14"/>
      <c r="C223" s="14"/>
      <c r="D223" s="14"/>
      <c r="E223" s="14"/>
      <c r="F223" s="14"/>
      <c r="G223" s="14"/>
      <c r="H223" s="14"/>
    </row>
    <row r="224" spans="1:8" ht="15">
      <c r="A224" s="14"/>
      <c r="B224" s="14"/>
      <c r="C224" s="14"/>
      <c r="D224" s="14"/>
      <c r="E224" s="14"/>
      <c r="F224" s="14"/>
      <c r="G224" s="14"/>
      <c r="H224" s="14"/>
    </row>
    <row r="225" spans="1:8" ht="15">
      <c r="A225" s="14"/>
      <c r="B225" s="14"/>
      <c r="C225" s="14"/>
      <c r="D225" s="14"/>
      <c r="E225" s="14"/>
      <c r="F225" s="14"/>
      <c r="G225" s="14"/>
      <c r="H225" s="14"/>
    </row>
    <row r="226" spans="1:8" ht="15">
      <c r="A226" s="14"/>
      <c r="B226" s="14"/>
      <c r="C226" s="14"/>
      <c r="D226" s="14"/>
      <c r="E226" s="14"/>
      <c r="F226" s="14"/>
      <c r="G226" s="14"/>
      <c r="H226" s="14"/>
    </row>
    <row r="227" spans="1:8" ht="15">
      <c r="A227" s="14"/>
      <c r="B227" s="14"/>
      <c r="C227" s="14"/>
      <c r="D227" s="14"/>
      <c r="E227" s="14"/>
      <c r="F227" s="14"/>
      <c r="G227" s="14"/>
      <c r="H227" s="14"/>
    </row>
    <row r="228" spans="1:8" ht="15">
      <c r="A228" s="14"/>
      <c r="B228" s="14"/>
      <c r="C228" s="14"/>
      <c r="D228" s="14"/>
      <c r="E228" s="14"/>
      <c r="F228" s="14"/>
      <c r="G228" s="14"/>
      <c r="H228" s="14"/>
    </row>
    <row r="229" spans="1:8" ht="15">
      <c r="A229" s="14"/>
      <c r="B229" s="14"/>
      <c r="C229" s="14"/>
      <c r="D229" s="14"/>
      <c r="E229" s="14"/>
      <c r="F229" s="14"/>
      <c r="G229" s="14"/>
      <c r="H229" s="14"/>
    </row>
    <row r="230" spans="1:8" ht="15">
      <c r="A230" s="14"/>
      <c r="B230" s="14"/>
      <c r="C230" s="14"/>
      <c r="D230" s="14"/>
      <c r="E230" s="14"/>
      <c r="F230" s="14"/>
      <c r="G230" s="14"/>
      <c r="H230" s="14"/>
    </row>
    <row r="231" spans="1:8" ht="15">
      <c r="A231" s="14"/>
      <c r="B231" s="14"/>
      <c r="C231" s="14"/>
      <c r="D231" s="14"/>
      <c r="E231" s="14"/>
      <c r="F231" s="14"/>
      <c r="G231" s="14"/>
      <c r="H231" s="14"/>
    </row>
    <row r="232" spans="1:8" ht="15">
      <c r="A232" s="14"/>
      <c r="B232" s="14"/>
      <c r="C232" s="14"/>
      <c r="D232" s="14"/>
      <c r="E232" s="14"/>
      <c r="F232" s="14"/>
      <c r="G232" s="14"/>
      <c r="H232" s="14"/>
    </row>
    <row r="233" spans="1:8" ht="15">
      <c r="A233" s="14"/>
      <c r="B233" s="14"/>
      <c r="C233" s="14"/>
      <c r="D233" s="14"/>
      <c r="E233" s="14"/>
      <c r="F233" s="14"/>
      <c r="G233" s="14"/>
      <c r="H233" s="14"/>
    </row>
    <row r="234" spans="1:8" ht="15">
      <c r="A234" s="14"/>
      <c r="B234" s="14"/>
      <c r="C234" s="14"/>
      <c r="D234" s="14"/>
      <c r="E234" s="14"/>
      <c r="F234" s="14"/>
      <c r="G234" s="14"/>
      <c r="H234" s="14"/>
    </row>
    <row r="235" spans="1:8" ht="15">
      <c r="A235" s="14"/>
      <c r="B235" s="14"/>
      <c r="C235" s="14"/>
      <c r="D235" s="14"/>
      <c r="E235" s="14"/>
      <c r="F235" s="14"/>
      <c r="G235" s="14"/>
      <c r="H235" s="14"/>
    </row>
    <row r="236" spans="1:8" ht="15">
      <c r="A236" s="14"/>
      <c r="B236" s="14"/>
      <c r="C236" s="14"/>
      <c r="D236" s="14"/>
      <c r="E236" s="14"/>
      <c r="F236" s="14"/>
      <c r="G236" s="14"/>
      <c r="H236" s="14"/>
    </row>
    <row r="237" spans="1:8" ht="15">
      <c r="A237" s="14"/>
      <c r="B237" s="14"/>
      <c r="C237" s="14"/>
      <c r="D237" s="14"/>
      <c r="E237" s="14"/>
      <c r="F237" s="14"/>
      <c r="G237" s="14"/>
      <c r="H237" s="14"/>
    </row>
    <row r="238" spans="1:8" ht="15">
      <c r="A238" s="14"/>
      <c r="B238" s="14"/>
      <c r="C238" s="14"/>
      <c r="D238" s="14"/>
      <c r="E238" s="14"/>
      <c r="F238" s="14"/>
      <c r="G238" s="14"/>
      <c r="H238" s="14"/>
    </row>
    <row r="239" spans="1:8" ht="15">
      <c r="A239" s="14"/>
      <c r="B239" s="14"/>
      <c r="C239" s="14"/>
      <c r="D239" s="14"/>
      <c r="E239" s="14"/>
      <c r="F239" s="14"/>
      <c r="G239" s="14"/>
      <c r="H239" s="14"/>
    </row>
    <row r="240" spans="1:8" ht="15">
      <c r="A240" s="14"/>
      <c r="B240" s="14"/>
      <c r="C240" s="14"/>
      <c r="D240" s="14"/>
      <c r="E240" s="14"/>
      <c r="F240" s="14"/>
      <c r="G240" s="14"/>
      <c r="H240" s="14"/>
    </row>
    <row r="241" spans="1:8" ht="15">
      <c r="A241" s="14"/>
      <c r="B241" s="14"/>
      <c r="C241" s="14"/>
      <c r="D241" s="14"/>
      <c r="E241" s="14"/>
      <c r="F241" s="14"/>
      <c r="G241" s="14"/>
      <c r="H241" s="14"/>
    </row>
    <row r="242" spans="1:8" ht="15">
      <c r="A242" s="14"/>
      <c r="B242" s="14"/>
      <c r="C242" s="14"/>
      <c r="D242" s="14"/>
      <c r="E242" s="14"/>
      <c r="F242" s="14"/>
      <c r="G242" s="14"/>
      <c r="H242" s="14"/>
    </row>
    <row r="243" spans="1:8" ht="15">
      <c r="A243" s="14"/>
      <c r="B243" s="14"/>
      <c r="C243" s="14"/>
      <c r="D243" s="14"/>
      <c r="E243" s="14"/>
      <c r="F243" s="14"/>
      <c r="G243" s="14"/>
      <c r="H243" s="14"/>
    </row>
    <row r="244" spans="1:8" ht="15">
      <c r="A244" s="14"/>
      <c r="B244" s="14"/>
      <c r="C244" s="14"/>
      <c r="D244" s="14"/>
      <c r="E244" s="14"/>
      <c r="F244" s="14"/>
      <c r="G244" s="14"/>
      <c r="H244" s="14"/>
    </row>
    <row r="245" spans="1:8" ht="15">
      <c r="A245" s="14"/>
      <c r="B245" s="14"/>
      <c r="C245" s="14"/>
      <c r="D245" s="14"/>
      <c r="E245" s="14"/>
      <c r="F245" s="14"/>
      <c r="G245" s="14"/>
      <c r="H245" s="14"/>
    </row>
    <row r="246" spans="1:8" ht="15">
      <c r="A246" s="14"/>
      <c r="B246" s="14"/>
      <c r="C246" s="14"/>
      <c r="D246" s="14"/>
      <c r="E246" s="14"/>
      <c r="F246" s="14"/>
      <c r="G246" s="14"/>
      <c r="H246" s="14"/>
    </row>
    <row r="247" spans="1:8" ht="15">
      <c r="A247" s="14"/>
      <c r="B247" s="14"/>
      <c r="C247" s="14"/>
      <c r="D247" s="14"/>
      <c r="E247" s="14"/>
      <c r="F247" s="14"/>
      <c r="G247" s="14"/>
      <c r="H247" s="14"/>
    </row>
    <row r="248" spans="1:8" ht="15">
      <c r="A248" s="14"/>
      <c r="B248" s="14"/>
      <c r="C248" s="14"/>
      <c r="D248" s="14"/>
      <c r="E248" s="14"/>
      <c r="F248" s="14"/>
      <c r="G248" s="14"/>
      <c r="H248" s="14"/>
    </row>
    <row r="249" spans="1:8" ht="15">
      <c r="A249" s="14"/>
      <c r="B249" s="14"/>
      <c r="C249" s="14"/>
      <c r="D249" s="14"/>
      <c r="E249" s="14"/>
      <c r="F249" s="14"/>
      <c r="G249" s="14"/>
      <c r="H249" s="14"/>
    </row>
    <row r="250" spans="1:8" ht="15">
      <c r="A250" s="14"/>
      <c r="B250" s="14"/>
      <c r="C250" s="14"/>
      <c r="D250" s="14"/>
      <c r="E250" s="14"/>
      <c r="F250" s="14"/>
      <c r="G250" s="14"/>
      <c r="H250" s="14"/>
    </row>
    <row r="251" spans="1:8" ht="15">
      <c r="A251" s="14"/>
      <c r="B251" s="14"/>
      <c r="C251" s="14"/>
      <c r="D251" s="14"/>
      <c r="E251" s="14"/>
      <c r="F251" s="14"/>
      <c r="G251" s="14"/>
      <c r="H251" s="14"/>
    </row>
    <row r="252" spans="1:8" ht="15">
      <c r="A252" s="14"/>
      <c r="B252" s="14"/>
      <c r="C252" s="14"/>
      <c r="D252" s="14"/>
      <c r="E252" s="14"/>
      <c r="F252" s="14"/>
      <c r="G252" s="14"/>
      <c r="H252" s="14"/>
    </row>
    <row r="253" spans="1:8" ht="15">
      <c r="A253" s="14"/>
      <c r="B253" s="14"/>
      <c r="C253" s="14"/>
      <c r="D253" s="14"/>
      <c r="E253" s="14"/>
      <c r="F253" s="14"/>
      <c r="G253" s="14"/>
      <c r="H253" s="14"/>
    </row>
    <row r="254" spans="1:8" ht="15">
      <c r="A254" s="14"/>
      <c r="B254" s="14"/>
      <c r="C254" s="14"/>
      <c r="D254" s="14"/>
      <c r="E254" s="14"/>
      <c r="F254" s="14"/>
      <c r="G254" s="14"/>
      <c r="H254" s="14"/>
    </row>
    <row r="255" spans="1:8" ht="15">
      <c r="A255" s="14"/>
      <c r="B255" s="14"/>
      <c r="C255" s="14"/>
      <c r="D255" s="14"/>
      <c r="E255" s="14"/>
      <c r="F255" s="14"/>
      <c r="G255" s="14"/>
      <c r="H255" s="14"/>
    </row>
    <row r="256" spans="1:8" ht="15">
      <c r="A256" s="14"/>
      <c r="B256" s="14"/>
      <c r="C256" s="14"/>
      <c r="D256" s="14"/>
      <c r="E256" s="14"/>
      <c r="F256" s="14"/>
      <c r="G256" s="14"/>
      <c r="H256" s="14"/>
    </row>
    <row r="257" spans="1:8" ht="15">
      <c r="A257" s="14"/>
      <c r="B257" s="14"/>
      <c r="C257" s="14"/>
      <c r="D257" s="14"/>
      <c r="E257" s="14"/>
      <c r="F257" s="14"/>
      <c r="G257" s="14"/>
      <c r="H257" s="14"/>
    </row>
    <row r="258" spans="1:8" ht="15">
      <c r="A258" s="14"/>
      <c r="B258" s="14"/>
      <c r="C258" s="14"/>
      <c r="D258" s="14"/>
      <c r="E258" s="14"/>
      <c r="F258" s="14"/>
      <c r="G258" s="14"/>
      <c r="H258" s="14"/>
    </row>
    <row r="259" spans="1:8" ht="15">
      <c r="A259" s="14"/>
      <c r="B259" s="14"/>
      <c r="C259" s="14"/>
      <c r="D259" s="14"/>
      <c r="E259" s="14"/>
      <c r="F259" s="14"/>
      <c r="G259" s="14"/>
      <c r="H259" s="14"/>
    </row>
    <row r="260" spans="1:8" ht="15">
      <c r="A260" s="14"/>
      <c r="B260" s="14"/>
      <c r="C260" s="14"/>
      <c r="D260" s="14"/>
      <c r="E260" s="14"/>
      <c r="F260" s="14"/>
      <c r="G260" s="14"/>
      <c r="H260" s="14"/>
    </row>
    <row r="261" spans="1:8" ht="15">
      <c r="A261" s="14"/>
      <c r="B261" s="14"/>
      <c r="C261" s="14"/>
      <c r="D261" s="14"/>
      <c r="E261" s="14"/>
      <c r="F261" s="14"/>
      <c r="G261" s="14"/>
      <c r="H261" s="14"/>
    </row>
    <row r="262" spans="1:8" ht="15">
      <c r="A262" s="14"/>
      <c r="B262" s="14"/>
      <c r="C262" s="14"/>
      <c r="D262" s="14"/>
      <c r="E262" s="14"/>
      <c r="F262" s="14"/>
      <c r="G262" s="14"/>
      <c r="H262" s="14"/>
    </row>
    <row r="263" spans="1:8" ht="15">
      <c r="A263" s="14"/>
      <c r="B263" s="14"/>
      <c r="C263" s="14"/>
      <c r="D263" s="14"/>
      <c r="E263" s="14"/>
      <c r="F263" s="14"/>
      <c r="G263" s="14"/>
      <c r="H263" s="14"/>
    </row>
    <row r="264" spans="1:8" ht="15">
      <c r="A264" s="14"/>
      <c r="B264" s="14"/>
      <c r="C264" s="14"/>
      <c r="D264" s="14"/>
      <c r="E264" s="14"/>
      <c r="F264" s="14"/>
      <c r="G264" s="14"/>
      <c r="H264" s="14"/>
    </row>
    <row r="265" spans="1:8" ht="15">
      <c r="A265" s="14"/>
      <c r="B265" s="14"/>
      <c r="C265" s="14"/>
      <c r="D265" s="14"/>
      <c r="E265" s="14"/>
      <c r="F265" s="14"/>
      <c r="G265" s="14"/>
      <c r="H265" s="14"/>
    </row>
    <row r="266" spans="1:8" ht="15">
      <c r="A266" s="14"/>
      <c r="B266" s="14"/>
      <c r="C266" s="14"/>
      <c r="D266" s="14"/>
      <c r="E266" s="14"/>
      <c r="F266" s="14"/>
      <c r="G266" s="14"/>
      <c r="H266" s="14"/>
    </row>
    <row r="267" spans="1:8" ht="15">
      <c r="A267" s="14"/>
      <c r="B267" s="14"/>
      <c r="C267" s="14"/>
      <c r="D267" s="14"/>
      <c r="E267" s="14"/>
      <c r="F267" s="14"/>
      <c r="G267" s="14"/>
      <c r="H267" s="14"/>
    </row>
    <row r="268" spans="1:8" ht="15">
      <c r="A268" s="14"/>
      <c r="B268" s="14"/>
      <c r="C268" s="14"/>
      <c r="D268" s="14"/>
      <c r="E268" s="14"/>
      <c r="F268" s="14"/>
      <c r="G268" s="14"/>
      <c r="H268" s="14"/>
    </row>
    <row r="269" spans="1:8" ht="15">
      <c r="A269" s="14"/>
      <c r="B269" s="14"/>
      <c r="C269" s="14"/>
      <c r="D269" s="14"/>
      <c r="E269" s="14"/>
      <c r="F269" s="14"/>
      <c r="G269" s="14"/>
      <c r="H269" s="14"/>
    </row>
    <row r="270" spans="1:8" ht="15">
      <c r="A270" s="14"/>
      <c r="B270" s="14"/>
      <c r="C270" s="14"/>
      <c r="D270" s="14"/>
      <c r="E270" s="14"/>
      <c r="F270" s="14"/>
      <c r="G270" s="14"/>
      <c r="H270" s="14"/>
    </row>
    <row r="271" spans="1:8" ht="15">
      <c r="A271" s="14"/>
      <c r="B271" s="14"/>
      <c r="C271" s="14"/>
      <c r="D271" s="14"/>
      <c r="E271" s="14"/>
      <c r="F271" s="14"/>
      <c r="G271" s="14"/>
      <c r="H271" s="14"/>
    </row>
    <row r="272" spans="1:8" ht="15">
      <c r="A272" s="14"/>
      <c r="B272" s="14"/>
      <c r="C272" s="14"/>
      <c r="D272" s="14"/>
      <c r="E272" s="14"/>
      <c r="F272" s="14"/>
      <c r="G272" s="14"/>
      <c r="H272" s="14"/>
    </row>
    <row r="273" spans="1:8" ht="15">
      <c r="A273" s="14"/>
      <c r="B273" s="14"/>
      <c r="C273" s="14"/>
      <c r="D273" s="14"/>
      <c r="E273" s="14"/>
      <c r="F273" s="14"/>
      <c r="G273" s="14"/>
      <c r="H273" s="14"/>
    </row>
    <row r="274" spans="1:8" ht="15">
      <c r="A274" s="14"/>
      <c r="B274" s="14"/>
      <c r="C274" s="14"/>
      <c r="D274" s="14"/>
      <c r="E274" s="14"/>
      <c r="F274" s="14"/>
      <c r="G274" s="14"/>
      <c r="H274" s="14"/>
    </row>
    <row r="275" spans="1:8" ht="15">
      <c r="A275" s="14"/>
      <c r="B275" s="14"/>
      <c r="C275" s="14"/>
      <c r="D275" s="14"/>
      <c r="E275" s="14"/>
      <c r="F275" s="14"/>
      <c r="G275" s="14"/>
      <c r="H275" s="14"/>
    </row>
    <row r="276" spans="1:8" ht="15">
      <c r="A276" s="14"/>
      <c r="B276" s="14"/>
      <c r="C276" s="14"/>
      <c r="D276" s="14"/>
      <c r="E276" s="14"/>
      <c r="F276" s="14"/>
      <c r="G276" s="14"/>
      <c r="H276" s="14"/>
    </row>
    <row r="277" spans="1:8" ht="15">
      <c r="A277" s="14"/>
      <c r="B277" s="14"/>
      <c r="C277" s="14"/>
      <c r="D277" s="14"/>
      <c r="E277" s="14"/>
      <c r="F277" s="14"/>
      <c r="G277" s="14"/>
      <c r="H277" s="14"/>
    </row>
    <row r="278" spans="1:8" ht="15">
      <c r="A278" s="14"/>
      <c r="B278" s="14"/>
      <c r="C278" s="14"/>
      <c r="D278" s="14"/>
      <c r="E278" s="14"/>
      <c r="F278" s="14"/>
      <c r="G278" s="14"/>
      <c r="H278" s="14"/>
    </row>
    <row r="279" spans="1:8" ht="15">
      <c r="A279" s="14"/>
      <c r="B279" s="14"/>
      <c r="C279" s="14"/>
      <c r="D279" s="14"/>
      <c r="E279" s="14"/>
      <c r="F279" s="14"/>
      <c r="G279" s="14"/>
      <c r="H279" s="14"/>
    </row>
    <row r="280" spans="1:8" ht="15">
      <c r="A280" s="14"/>
      <c r="B280" s="14"/>
      <c r="C280" s="14"/>
      <c r="D280" s="14"/>
      <c r="E280" s="14"/>
      <c r="F280" s="14"/>
      <c r="G280" s="14"/>
      <c r="H280" s="14"/>
    </row>
    <row r="281" spans="1:8" ht="15">
      <c r="A281" s="14"/>
      <c r="B281" s="14"/>
      <c r="C281" s="14"/>
      <c r="D281" s="14"/>
      <c r="E281" s="14"/>
      <c r="F281" s="14"/>
      <c r="G281" s="14"/>
      <c r="H281" s="14"/>
    </row>
    <row r="282" spans="1:8" ht="15">
      <c r="A282" s="14"/>
      <c r="B282" s="14"/>
      <c r="C282" s="14"/>
      <c r="D282" s="14"/>
      <c r="E282" s="14"/>
      <c r="F282" s="14"/>
      <c r="G282" s="14"/>
      <c r="H282" s="14"/>
    </row>
    <row r="283" spans="1:8" ht="15">
      <c r="A283" s="14"/>
      <c r="B283" s="14"/>
      <c r="C283" s="14"/>
      <c r="D283" s="14"/>
      <c r="E283" s="14"/>
      <c r="F283" s="14"/>
      <c r="G283" s="14"/>
      <c r="H283" s="14"/>
    </row>
    <row r="284" spans="1:8" ht="15">
      <c r="A284" s="14"/>
      <c r="B284" s="14"/>
      <c r="C284" s="14"/>
      <c r="D284" s="14"/>
      <c r="E284" s="14"/>
      <c r="F284" s="14"/>
      <c r="G284" s="14"/>
      <c r="H284" s="14"/>
    </row>
    <row r="285" spans="1:8" ht="15">
      <c r="A285" s="14"/>
      <c r="B285" s="14"/>
      <c r="C285" s="14"/>
      <c r="D285" s="14"/>
      <c r="E285" s="14"/>
      <c r="F285" s="14"/>
      <c r="G285" s="14"/>
      <c r="H285" s="14"/>
    </row>
    <row r="286" spans="1:8" ht="15">
      <c r="A286" s="14"/>
      <c r="B286" s="14"/>
      <c r="C286" s="14"/>
      <c r="D286" s="14"/>
      <c r="E286" s="14"/>
      <c r="F286" s="14"/>
      <c r="G286" s="14"/>
      <c r="H286" s="14"/>
    </row>
    <row r="287" spans="1:8" ht="15">
      <c r="A287" s="14"/>
      <c r="B287" s="14"/>
      <c r="C287" s="14"/>
      <c r="D287" s="14"/>
      <c r="E287" s="14"/>
      <c r="F287" s="14"/>
      <c r="G287" s="14"/>
      <c r="H287" s="14"/>
    </row>
    <row r="288" spans="1:8" ht="15">
      <c r="A288" s="14"/>
      <c r="B288" s="14"/>
      <c r="C288" s="14"/>
      <c r="D288" s="14"/>
      <c r="E288" s="14"/>
      <c r="F288" s="14"/>
      <c r="G288" s="14"/>
      <c r="H288" s="14"/>
    </row>
    <row r="289" spans="1:8" ht="15">
      <c r="A289" s="14"/>
      <c r="B289" s="14"/>
      <c r="C289" s="14"/>
      <c r="D289" s="14"/>
      <c r="E289" s="14"/>
      <c r="F289" s="14"/>
      <c r="G289" s="14"/>
      <c r="H289" s="14"/>
    </row>
    <row r="290" spans="1:8" ht="15">
      <c r="A290" s="14"/>
      <c r="B290" s="14"/>
      <c r="C290" s="14"/>
      <c r="D290" s="14"/>
      <c r="E290" s="14"/>
      <c r="F290" s="14"/>
      <c r="G290" s="14"/>
      <c r="H290" s="14"/>
    </row>
    <row r="291" spans="1:8" ht="15">
      <c r="A291" s="14"/>
      <c r="B291" s="14"/>
      <c r="C291" s="14"/>
      <c r="D291" s="14"/>
      <c r="E291" s="14"/>
      <c r="F291" s="14"/>
      <c r="G291" s="14"/>
      <c r="H291" s="14"/>
    </row>
    <row r="292" spans="1:8" ht="15">
      <c r="A292" s="14"/>
      <c r="B292" s="14"/>
      <c r="C292" s="14"/>
      <c r="D292" s="14"/>
      <c r="E292" s="14"/>
      <c r="F292" s="14"/>
      <c r="G292" s="14"/>
      <c r="H292" s="14"/>
    </row>
    <row r="293" spans="1:8" ht="15">
      <c r="A293" s="14"/>
      <c r="B293" s="14"/>
      <c r="C293" s="14"/>
      <c r="D293" s="14"/>
      <c r="E293" s="14"/>
      <c r="F293" s="14"/>
      <c r="G293" s="14"/>
      <c r="H293" s="14"/>
    </row>
    <row r="294" spans="1:8" ht="15">
      <c r="A294" s="14"/>
      <c r="B294" s="14"/>
      <c r="C294" s="14"/>
      <c r="D294" s="14"/>
      <c r="E294" s="14"/>
      <c r="F294" s="14"/>
      <c r="G294" s="14"/>
      <c r="H294" s="14"/>
    </row>
    <row r="295" spans="1:8" ht="15">
      <c r="A295" s="14"/>
      <c r="B295" s="14"/>
      <c r="C295" s="14"/>
      <c r="D295" s="14"/>
      <c r="E295" s="14"/>
      <c r="F295" s="14"/>
      <c r="G295" s="14"/>
      <c r="H295" s="14"/>
    </row>
    <row r="296" spans="1:8" ht="15">
      <c r="A296" s="14"/>
      <c r="B296" s="14"/>
      <c r="C296" s="14"/>
      <c r="D296" s="14"/>
      <c r="E296" s="14"/>
      <c r="F296" s="14"/>
      <c r="G296" s="14"/>
      <c r="H296" s="14"/>
    </row>
    <row r="297" spans="1:8" ht="15">
      <c r="A297" s="14"/>
      <c r="B297" s="14"/>
      <c r="C297" s="14"/>
      <c r="D297" s="14"/>
      <c r="E297" s="14"/>
      <c r="F297" s="14"/>
      <c r="G297" s="14"/>
      <c r="H297" s="14"/>
    </row>
    <row r="298" spans="1:8" ht="15">
      <c r="A298" s="14"/>
      <c r="B298" s="14"/>
      <c r="C298" s="14"/>
      <c r="D298" s="14"/>
      <c r="E298" s="14"/>
      <c r="F298" s="14"/>
      <c r="G298" s="14"/>
      <c r="H298" s="14"/>
    </row>
    <row r="299" spans="1:8" ht="15">
      <c r="A299" s="14"/>
      <c r="B299" s="14"/>
      <c r="C299" s="14"/>
      <c r="D299" s="14"/>
      <c r="E299" s="14"/>
      <c r="F299" s="14"/>
      <c r="G299" s="14"/>
      <c r="H299" s="14"/>
    </row>
    <row r="300" spans="1:8" ht="15">
      <c r="A300" s="14"/>
      <c r="B300" s="14"/>
      <c r="C300" s="14"/>
      <c r="D300" s="14"/>
      <c r="E300" s="14"/>
      <c r="F300" s="14"/>
      <c r="G300" s="14"/>
      <c r="H300" s="14"/>
    </row>
    <row r="301" spans="1:8" ht="15">
      <c r="A301" s="14"/>
      <c r="B301" s="14"/>
      <c r="C301" s="14"/>
      <c r="D301" s="14"/>
      <c r="E301" s="14"/>
      <c r="F301" s="14"/>
      <c r="G301" s="14"/>
      <c r="H301" s="14"/>
    </row>
    <row r="302" spans="1:8" ht="15">
      <c r="A302" s="14"/>
      <c r="B302" s="14"/>
      <c r="C302" s="14"/>
      <c r="D302" s="14"/>
      <c r="E302" s="14"/>
      <c r="F302" s="14"/>
      <c r="G302" s="14"/>
      <c r="H302" s="14"/>
    </row>
    <row r="303" spans="1:8" ht="15">
      <c r="A303" s="14"/>
      <c r="B303" s="14"/>
      <c r="C303" s="14"/>
      <c r="D303" s="14"/>
      <c r="E303" s="14"/>
      <c r="F303" s="14"/>
      <c r="G303" s="14"/>
      <c r="H303" s="14"/>
    </row>
    <row r="304" spans="1:8" ht="15">
      <c r="A304" s="14"/>
      <c r="B304" s="14"/>
      <c r="C304" s="14"/>
      <c r="D304" s="14"/>
      <c r="E304" s="14"/>
      <c r="F304" s="14"/>
      <c r="G304" s="14"/>
      <c r="H304" s="14"/>
    </row>
    <row r="305" spans="1:8" ht="15">
      <c r="A305" s="14"/>
      <c r="B305" s="14"/>
      <c r="C305" s="14"/>
      <c r="D305" s="14"/>
      <c r="E305" s="14"/>
      <c r="F305" s="14"/>
      <c r="G305" s="14"/>
      <c r="H305" s="14"/>
    </row>
    <row r="306" spans="1:8" ht="15">
      <c r="A306" s="14"/>
      <c r="B306" s="14"/>
      <c r="C306" s="14"/>
      <c r="D306" s="14"/>
      <c r="E306" s="14"/>
      <c r="F306" s="14"/>
      <c r="G306" s="14"/>
      <c r="H306" s="14"/>
    </row>
    <row r="307" spans="1:8" ht="15">
      <c r="A307" s="14"/>
      <c r="B307" s="14"/>
      <c r="C307" s="14"/>
      <c r="D307" s="14"/>
      <c r="E307" s="14"/>
      <c r="F307" s="14"/>
      <c r="G307" s="14"/>
      <c r="H307" s="14"/>
    </row>
    <row r="308" spans="1:8" ht="15">
      <c r="A308" s="14"/>
      <c r="B308" s="14"/>
      <c r="C308" s="14"/>
      <c r="D308" s="14"/>
      <c r="E308" s="14"/>
      <c r="F308" s="14"/>
      <c r="G308" s="14"/>
      <c r="H308" s="14"/>
    </row>
    <row r="309" spans="1:8" ht="15">
      <c r="A309" s="14"/>
      <c r="B309" s="14"/>
      <c r="C309" s="14"/>
      <c r="D309" s="14"/>
      <c r="E309" s="14"/>
      <c r="F309" s="14"/>
      <c r="G309" s="14"/>
      <c r="H309" s="14"/>
    </row>
    <row r="310" spans="1:8" ht="15">
      <c r="A310" s="14"/>
      <c r="B310" s="14"/>
      <c r="C310" s="14"/>
      <c r="D310" s="14"/>
      <c r="E310" s="14"/>
      <c r="F310" s="14"/>
      <c r="G310" s="14"/>
      <c r="H310" s="14"/>
    </row>
    <row r="311" spans="1:8" ht="15">
      <c r="A311" s="14"/>
      <c r="B311" s="14"/>
      <c r="C311" s="14"/>
      <c r="D311" s="14"/>
      <c r="E311" s="14"/>
      <c r="F311" s="14"/>
      <c r="G311" s="14"/>
      <c r="H311" s="14"/>
    </row>
    <row r="312" spans="1:8" ht="15">
      <c r="A312" s="14"/>
      <c r="B312" s="14"/>
      <c r="C312" s="14"/>
      <c r="D312" s="14"/>
      <c r="E312" s="14"/>
      <c r="F312" s="14"/>
      <c r="G312" s="14"/>
      <c r="H312" s="14"/>
    </row>
    <row r="313" spans="1:8" ht="15">
      <c r="A313" s="14"/>
      <c r="B313" s="14"/>
      <c r="C313" s="14"/>
      <c r="D313" s="14"/>
      <c r="E313" s="14"/>
      <c r="F313" s="14"/>
      <c r="G313" s="14"/>
      <c r="H313" s="14"/>
    </row>
    <row r="314" spans="1:8" ht="15">
      <c r="A314" s="14"/>
      <c r="B314" s="14"/>
      <c r="C314" s="14"/>
      <c r="D314" s="14"/>
      <c r="E314" s="14"/>
      <c r="F314" s="14"/>
      <c r="G314" s="14"/>
      <c r="H314" s="14"/>
    </row>
    <row r="315" spans="1:8" ht="15">
      <c r="A315" s="14"/>
      <c r="B315" s="14"/>
      <c r="C315" s="14"/>
      <c r="D315" s="14"/>
      <c r="E315" s="14"/>
      <c r="F315" s="14"/>
      <c r="G315" s="14"/>
      <c r="H315" s="14"/>
    </row>
    <row r="316" spans="1:8" ht="15">
      <c r="A316" s="14"/>
      <c r="B316" s="14"/>
      <c r="C316" s="14"/>
      <c r="D316" s="14"/>
      <c r="E316" s="14"/>
      <c r="F316" s="14"/>
      <c r="G316" s="14"/>
      <c r="H316" s="14"/>
    </row>
    <row r="317" spans="1:8" ht="15">
      <c r="A317" s="14"/>
      <c r="B317" s="14"/>
      <c r="C317" s="14"/>
      <c r="D317" s="14"/>
      <c r="E317" s="14"/>
      <c r="F317" s="14"/>
      <c r="G317" s="14"/>
      <c r="H317" s="14"/>
    </row>
    <row r="318" spans="1:8" ht="15">
      <c r="A318" s="14"/>
      <c r="B318" s="14"/>
      <c r="C318" s="14"/>
      <c r="D318" s="14"/>
      <c r="E318" s="14"/>
      <c r="F318" s="14"/>
      <c r="G318" s="14"/>
      <c r="H318" s="14"/>
    </row>
    <row r="319" spans="1:8" ht="15">
      <c r="A319" s="14"/>
      <c r="B319" s="14"/>
      <c r="C319" s="14"/>
      <c r="D319" s="14"/>
      <c r="E319" s="14"/>
      <c r="F319" s="14"/>
      <c r="G319" s="14"/>
      <c r="H319" s="14"/>
    </row>
    <row r="320" spans="1:8" ht="15">
      <c r="A320" s="14"/>
      <c r="B320" s="14"/>
      <c r="C320" s="14"/>
      <c r="D320" s="14"/>
      <c r="E320" s="14"/>
      <c r="F320" s="14"/>
      <c r="G320" s="14"/>
      <c r="H320" s="14"/>
    </row>
    <row r="321" spans="1:8" ht="15">
      <c r="A321" s="14"/>
      <c r="B321" s="14"/>
      <c r="C321" s="14"/>
      <c r="D321" s="14"/>
      <c r="E321" s="14"/>
      <c r="F321" s="14"/>
      <c r="G321" s="14"/>
      <c r="H321" s="14"/>
    </row>
    <row r="322" spans="1:8" ht="15">
      <c r="A322" s="14"/>
      <c r="B322" s="14"/>
      <c r="C322" s="14"/>
      <c r="D322" s="14"/>
      <c r="E322" s="14"/>
      <c r="F322" s="14"/>
      <c r="G322" s="14"/>
      <c r="H322" s="14"/>
    </row>
    <row r="323" spans="1:8" ht="15">
      <c r="A323" s="14"/>
      <c r="B323" s="14"/>
      <c r="C323" s="14"/>
      <c r="D323" s="14"/>
      <c r="E323" s="14"/>
      <c r="F323" s="14"/>
      <c r="G323" s="14"/>
      <c r="H323" s="14"/>
    </row>
    <row r="324" spans="1:8" ht="15">
      <c r="A324" s="14"/>
      <c r="B324" s="14"/>
      <c r="C324" s="14"/>
      <c r="D324" s="14"/>
      <c r="E324" s="14"/>
      <c r="F324" s="14"/>
      <c r="G324" s="14"/>
      <c r="H324" s="14"/>
    </row>
    <row r="325" spans="1:8" ht="15">
      <c r="A325" s="14"/>
      <c r="B325" s="14"/>
      <c r="C325" s="14"/>
      <c r="D325" s="14"/>
      <c r="E325" s="14"/>
      <c r="F325" s="14"/>
      <c r="G325" s="14"/>
      <c r="H325" s="14"/>
    </row>
    <row r="326" spans="1:8" ht="15">
      <c r="A326" s="14"/>
      <c r="B326" s="14"/>
      <c r="C326" s="14"/>
      <c r="D326" s="14"/>
      <c r="E326" s="14"/>
      <c r="F326" s="14"/>
      <c r="G326" s="14"/>
      <c r="H326" s="14"/>
    </row>
    <row r="327" spans="1:8" ht="15">
      <c r="A327" s="14"/>
      <c r="B327" s="14"/>
      <c r="C327" s="14"/>
      <c r="D327" s="14"/>
      <c r="E327" s="14"/>
      <c r="F327" s="14"/>
      <c r="G327" s="14"/>
      <c r="H327" s="14"/>
    </row>
    <row r="328" spans="1:8" ht="15">
      <c r="A328" s="14"/>
      <c r="B328" s="14"/>
      <c r="C328" s="14"/>
      <c r="D328" s="14"/>
      <c r="E328" s="14"/>
      <c r="F328" s="14"/>
      <c r="G328" s="14"/>
      <c r="H328" s="14"/>
    </row>
    <row r="329" spans="1:8" ht="15">
      <c r="A329" s="14"/>
      <c r="B329" s="14"/>
      <c r="C329" s="14"/>
      <c r="D329" s="14"/>
      <c r="E329" s="14"/>
      <c r="F329" s="14"/>
      <c r="G329" s="14"/>
      <c r="H329" s="14"/>
    </row>
    <row r="330" spans="1:8" ht="15">
      <c r="A330" s="14"/>
      <c r="B330" s="14"/>
      <c r="C330" s="14"/>
      <c r="D330" s="14"/>
      <c r="E330" s="14"/>
      <c r="F330" s="14"/>
      <c r="G330" s="14"/>
      <c r="H330" s="14"/>
    </row>
    <row r="331" spans="1:8" ht="15">
      <c r="A331" s="14"/>
      <c r="B331" s="14"/>
      <c r="C331" s="14"/>
      <c r="D331" s="14"/>
      <c r="E331" s="14"/>
      <c r="F331" s="14"/>
      <c r="G331" s="14"/>
      <c r="H331" s="14"/>
    </row>
    <row r="332" spans="1:8" ht="15">
      <c r="A332" s="14"/>
      <c r="B332" s="14"/>
      <c r="C332" s="14"/>
      <c r="D332" s="14"/>
      <c r="E332" s="14"/>
      <c r="F332" s="14"/>
      <c r="G332" s="14"/>
      <c r="H332" s="14"/>
    </row>
    <row r="333" spans="1:8" ht="15">
      <c r="A333" s="14"/>
      <c r="B333" s="14"/>
      <c r="C333" s="14"/>
      <c r="D333" s="14"/>
      <c r="E333" s="14"/>
      <c r="F333" s="14"/>
      <c r="G333" s="14"/>
      <c r="H333" s="14"/>
    </row>
    <row r="334" spans="1:8" ht="15">
      <c r="A334" s="14"/>
      <c r="B334" s="14"/>
      <c r="C334" s="14"/>
      <c r="D334" s="14"/>
      <c r="E334" s="14"/>
      <c r="F334" s="14"/>
      <c r="G334" s="14"/>
      <c r="H334" s="14"/>
    </row>
    <row r="335" spans="1:8" ht="15">
      <c r="A335" s="14"/>
      <c r="B335" s="14"/>
      <c r="C335" s="14"/>
      <c r="D335" s="14"/>
      <c r="E335" s="14"/>
      <c r="F335" s="14"/>
      <c r="G335" s="14"/>
      <c r="H335" s="14"/>
    </row>
    <row r="336" spans="1:8" ht="15">
      <c r="A336" s="14"/>
      <c r="B336" s="14"/>
      <c r="C336" s="14"/>
      <c r="D336" s="14"/>
      <c r="E336" s="14"/>
      <c r="F336" s="14"/>
      <c r="G336" s="14"/>
      <c r="H336" s="14"/>
    </row>
    <row r="337" spans="1:8" ht="15">
      <c r="A337" s="14"/>
      <c r="B337" s="14"/>
      <c r="C337" s="14"/>
      <c r="D337" s="14"/>
      <c r="E337" s="14"/>
      <c r="F337" s="14"/>
      <c r="G337" s="14"/>
      <c r="H337" s="14"/>
    </row>
  </sheetData>
  <sheetProtection/>
  <mergeCells count="7">
    <mergeCell ref="A146:E146"/>
    <mergeCell ref="A2:E2"/>
    <mergeCell ref="A5:E5"/>
    <mergeCell ref="F5:H5"/>
    <mergeCell ref="A74:E74"/>
    <mergeCell ref="F74:H74"/>
    <mergeCell ref="A128:E128"/>
  </mergeCells>
  <printOptions/>
  <pageMargins left="0.3937007874015748" right="0.3937007874015748" top="0.7874015748031497" bottom="0.5905511811023623" header="0" footer="0"/>
  <pageSetup horizontalDpi="600" verticalDpi="600" orientation="landscape" paperSize="9" scale="97" r:id="rId1"/>
  <rowBreaks count="1" manualBreakCount="1">
    <brk id="145" max="5" man="1"/>
  </rowBreaks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SheetLayoutView="100" zoomScalePageLayoutView="0" workbookViewId="0" topLeftCell="A1">
      <selection activeCell="N40" sqref="N40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6" width="8.75390625" style="0" customWidth="1"/>
  </cols>
  <sheetData>
    <row r="1" ht="9" customHeight="1"/>
    <row r="2" spans="1:5" ht="18" customHeight="1">
      <c r="A2" s="283" t="s">
        <v>143</v>
      </c>
      <c r="B2" s="283"/>
      <c r="C2" s="283"/>
      <c r="D2" s="283"/>
      <c r="E2" s="283"/>
    </row>
    <row r="3" ht="9" customHeight="1" thickBot="1"/>
    <row r="4" spans="1:6" ht="29.25" thickBot="1">
      <c r="A4" s="191" t="s">
        <v>567</v>
      </c>
      <c r="B4" s="191" t="s">
        <v>144</v>
      </c>
      <c r="C4" s="192" t="s">
        <v>145</v>
      </c>
      <c r="D4" s="192" t="s">
        <v>22</v>
      </c>
      <c r="E4" s="192" t="s">
        <v>146</v>
      </c>
      <c r="F4" s="193" t="s">
        <v>147</v>
      </c>
    </row>
    <row r="5" spans="1:6" ht="13.5" thickBot="1">
      <c r="A5" s="194">
        <v>1</v>
      </c>
      <c r="B5" s="195" t="s">
        <v>572</v>
      </c>
      <c r="C5" s="196">
        <f>SUM(гум!E5:E29)</f>
        <v>204</v>
      </c>
      <c r="D5" s="197">
        <f>SUM(гум!I5:I29)</f>
        <v>164</v>
      </c>
      <c r="E5" s="198">
        <f>SUM(гум!H5:H29)*100/гум!C5</f>
        <v>407.14285714285717</v>
      </c>
      <c r="F5" s="199">
        <f>SUM(гум!H5:H29)/гум!C5</f>
        <v>4.071428571428571</v>
      </c>
    </row>
    <row r="6" spans="1:6" ht="13.5" thickBot="1">
      <c r="A6" s="194">
        <v>2</v>
      </c>
      <c r="B6" s="195" t="s">
        <v>106</v>
      </c>
      <c r="C6" s="196">
        <f>SUM(гум!E30:E48)</f>
        <v>121</v>
      </c>
      <c r="D6" s="197">
        <f>SUM(гум!I30:I48)</f>
        <v>99</v>
      </c>
      <c r="E6" s="198">
        <f>SUM(гум!H30:H48)*100/гум!C30</f>
        <v>275</v>
      </c>
      <c r="F6" s="199">
        <f>SUM(гум!H30:H48)/гум!C30</f>
        <v>2.75</v>
      </c>
    </row>
    <row r="7" spans="1:6" ht="13.5" thickBot="1">
      <c r="A7" s="194">
        <v>3</v>
      </c>
      <c r="B7" s="195" t="s">
        <v>571</v>
      </c>
      <c r="C7" s="196">
        <f>SUM(гум!E49:E63)</f>
        <v>326</v>
      </c>
      <c r="D7" s="197">
        <f>SUM(гум!I49:I63)</f>
        <v>179</v>
      </c>
      <c r="E7" s="198">
        <f>SUM(гум!H49:H63)*100/гум!C49</f>
        <v>229.16666666666666</v>
      </c>
      <c r="F7" s="199">
        <f>SUM(гум!H49:H63)/гум!C49</f>
        <v>2.2916666666666665</v>
      </c>
    </row>
    <row r="8" spans="1:6" ht="13.5" thickBot="1">
      <c r="A8" s="194">
        <v>4</v>
      </c>
      <c r="B8" s="195" t="s">
        <v>573</v>
      </c>
      <c r="C8" s="196">
        <f>SUM(гум!E64:E72)</f>
        <v>78</v>
      </c>
      <c r="D8" s="197">
        <f>SUM(гум!I64:I72)</f>
        <v>58</v>
      </c>
      <c r="E8" s="198">
        <f>SUM(гум!H64:H72)*100/гум!C64</f>
        <v>58.333333333333336</v>
      </c>
      <c r="F8" s="199">
        <f>SUM(гум!H64:H72)/гум!C64</f>
        <v>0.5833333333333334</v>
      </c>
    </row>
    <row r="9" spans="1:6" ht="13.5" thickBot="1">
      <c r="A9" s="194">
        <v>5</v>
      </c>
      <c r="B9" s="195" t="s">
        <v>107</v>
      </c>
      <c r="C9" s="196" t="e">
        <f>SUM(гум!#REF!)</f>
        <v>#REF!</v>
      </c>
      <c r="D9" s="197" t="e">
        <f>SUM(гум!#REF!)</f>
        <v>#REF!</v>
      </c>
      <c r="E9" s="198" t="e">
        <f>SUM(гум!#REF!)*100/гум!#REF!</f>
        <v>#REF!</v>
      </c>
      <c r="F9" s="199" t="e">
        <f>SUM(гум!#REF!)/гум!#REF!</f>
        <v>#REF!</v>
      </c>
    </row>
    <row r="10" spans="1:6" ht="13.5" thickBot="1">
      <c r="A10" s="194">
        <v>6</v>
      </c>
      <c r="B10" s="195" t="s">
        <v>108</v>
      </c>
      <c r="C10" s="196" t="e">
        <f>SUM(гум!#REF!)</f>
        <v>#REF!</v>
      </c>
      <c r="D10" s="197" t="e">
        <f>SUM(гум!#REF!)</f>
        <v>#REF!</v>
      </c>
      <c r="E10" s="198" t="e">
        <f>SUM(гум!#REF!)*100/гум!#REF!</f>
        <v>#REF!</v>
      </c>
      <c r="F10" s="199" t="e">
        <f>SUM(гум!#REF!)/гум!#REF!</f>
        <v>#REF!</v>
      </c>
    </row>
    <row r="11" spans="1:6" ht="13.5" thickBot="1">
      <c r="A11" s="194">
        <v>7</v>
      </c>
      <c r="B11" s="195" t="s">
        <v>541</v>
      </c>
      <c r="C11" s="196">
        <f>SUM(гум!E73:E79)</f>
        <v>70</v>
      </c>
      <c r="D11" s="197">
        <f>SUM(гум!I73:I79)</f>
        <v>70</v>
      </c>
      <c r="E11" s="198">
        <f>SUM(гум!H73:H79)*100/гум!C73</f>
        <v>250</v>
      </c>
      <c r="F11" s="199">
        <f>SUM(гум!H73:H79)/гум!C73</f>
        <v>2.5</v>
      </c>
    </row>
    <row r="12" spans="1:6" ht="13.5" thickBot="1">
      <c r="A12" s="194">
        <v>8</v>
      </c>
      <c r="B12" s="195" t="s">
        <v>540</v>
      </c>
      <c r="C12" s="196" t="e">
        <f>SUM(гум!#REF!)</f>
        <v>#REF!</v>
      </c>
      <c r="D12" s="197" t="e">
        <f>SUM(гум!#REF!)</f>
        <v>#REF!</v>
      </c>
      <c r="E12" s="198" t="e">
        <f>SUM(гум!#REF!)*100/гум!#REF!</f>
        <v>#REF!</v>
      </c>
      <c r="F12" s="199" t="e">
        <f>SUM(гум!#REF!)/гум!#REF!</f>
        <v>#REF!</v>
      </c>
    </row>
    <row r="13" spans="1:6" ht="13.5" thickBot="1">
      <c r="A13" s="200">
        <v>9</v>
      </c>
      <c r="B13" s="201" t="s">
        <v>104</v>
      </c>
      <c r="C13" s="202">
        <f>SUM('матем '!E2:E18)</f>
        <v>165</v>
      </c>
      <c r="D13" s="202">
        <f>SUM('матем '!I2:I18)</f>
        <v>165</v>
      </c>
      <c r="E13" s="203">
        <f>SUM('матем '!H2:H18)*100/'матем '!C2</f>
        <v>228.57142857142858</v>
      </c>
      <c r="F13" s="203">
        <f>SUM('матем '!H2:H18)/'матем '!C2</f>
        <v>2.2857142857142856</v>
      </c>
    </row>
    <row r="14" spans="1:6" ht="13.5" thickBot="1">
      <c r="A14" s="200">
        <v>10</v>
      </c>
      <c r="B14" s="201" t="s">
        <v>585</v>
      </c>
      <c r="C14" s="202" t="e">
        <f>SUM('матем '!#REF!)</f>
        <v>#REF!</v>
      </c>
      <c r="D14" s="202" t="e">
        <f>SUM('матем '!#REF!)</f>
        <v>#REF!</v>
      </c>
      <c r="E14" s="203" t="e">
        <f>SUM('матем '!#REF!)*100/'матем '!#REF!</f>
        <v>#REF!</v>
      </c>
      <c r="F14" s="203" t="e">
        <f>SUM('матем '!#REF!)/'матем '!#REF!</f>
        <v>#REF!</v>
      </c>
    </row>
    <row r="15" spans="1:6" ht="13.5" thickBot="1">
      <c r="A15" s="200">
        <v>11</v>
      </c>
      <c r="B15" s="201" t="s">
        <v>441</v>
      </c>
      <c r="C15" s="202" t="e">
        <f>SUM('матем '!#REF!)</f>
        <v>#REF!</v>
      </c>
      <c r="D15" s="202" t="e">
        <f>SUM('матем '!#REF!)</f>
        <v>#REF!</v>
      </c>
      <c r="E15" s="203" t="e">
        <f>SUM('матем '!#REF!)*100/'матем '!#REF!</f>
        <v>#REF!</v>
      </c>
      <c r="F15" s="203" t="e">
        <f>SUM('матем '!#REF!)/'матем '!#REF!</f>
        <v>#REF!</v>
      </c>
    </row>
    <row r="16" spans="1:6" ht="13.5" thickBot="1">
      <c r="A16" s="204">
        <v>12</v>
      </c>
      <c r="B16" s="205" t="s">
        <v>590</v>
      </c>
      <c r="C16" s="206">
        <f>SUM('проф '!E3:E22)</f>
        <v>145</v>
      </c>
      <c r="D16" s="206">
        <f>SUM('проф '!I3:I22)</f>
        <v>143</v>
      </c>
      <c r="E16" s="206">
        <f>SUM('проф '!H3:H22)*100/'проф '!C3</f>
        <v>350</v>
      </c>
      <c r="F16" s="207">
        <f>SUM('проф '!H3:H22)/'проф '!C3</f>
        <v>3.5</v>
      </c>
    </row>
    <row r="17" spans="1:6" ht="13.5" thickBot="1">
      <c r="A17" s="204">
        <v>13</v>
      </c>
      <c r="B17" s="205" t="s">
        <v>148</v>
      </c>
      <c r="C17" s="206">
        <f>SUM('проф '!E23:E37)</f>
        <v>145</v>
      </c>
      <c r="D17" s="206">
        <f>SUM('проф '!I23:I37)</f>
        <v>141</v>
      </c>
      <c r="E17" s="206">
        <f>SUM('проф '!H23:H37)*100/'проф '!C23</f>
        <v>310.7142857142857</v>
      </c>
      <c r="F17" s="207">
        <f>SUM('проф '!H23:H37)/'проф '!C23</f>
        <v>3.107142857142857</v>
      </c>
    </row>
    <row r="18" spans="1:6" ht="13.5" thickBot="1">
      <c r="A18" s="204">
        <v>14</v>
      </c>
      <c r="B18" s="205" t="s">
        <v>454</v>
      </c>
      <c r="C18" s="206">
        <f>SUM('проф '!E48:E64)</f>
        <v>139</v>
      </c>
      <c r="D18" s="206">
        <f>SUM('проф '!I48:I64)</f>
        <v>120</v>
      </c>
      <c r="E18" s="206">
        <f>SUM('проф '!H48:H64)*100/'проф '!C48</f>
        <v>107.14285714285714</v>
      </c>
      <c r="F18" s="207">
        <f>SUM('проф '!H48:H64)/'проф '!C48</f>
        <v>1.0714285714285714</v>
      </c>
    </row>
    <row r="19" spans="1:6" ht="13.5" thickBot="1">
      <c r="A19" s="204">
        <v>15</v>
      </c>
      <c r="B19" s="205" t="s">
        <v>180</v>
      </c>
      <c r="C19" s="206">
        <f>SUM('проф '!E76:E85)</f>
        <v>40</v>
      </c>
      <c r="D19" s="206">
        <f>SUM('проф '!I76:I85)</f>
        <v>40</v>
      </c>
      <c r="E19" s="207">
        <f>SUM('проф '!H76:H85)*100/'проф '!C76</f>
        <v>53.57142857142857</v>
      </c>
      <c r="F19" s="207">
        <f>SUM('проф '!H76:H85)/'проф '!C76</f>
        <v>0.5357142857142857</v>
      </c>
    </row>
    <row r="20" spans="1:6" ht="13.5" thickBot="1">
      <c r="A20" s="204">
        <v>16</v>
      </c>
      <c r="B20" s="205" t="s">
        <v>181</v>
      </c>
      <c r="C20" s="206">
        <f>SUM('проф '!E38:E47)</f>
        <v>96</v>
      </c>
      <c r="D20" s="206">
        <f>SUM('проф '!I38:I47)</f>
        <v>94</v>
      </c>
      <c r="E20" s="207">
        <f>SUM('проф '!H38:H47)*100/'проф '!C38</f>
        <v>78.57142857142857</v>
      </c>
      <c r="F20" s="207">
        <f>SUM('проф '!H38:H47)/'проф '!C38</f>
        <v>0.7857142857142857</v>
      </c>
    </row>
    <row r="21" spans="1:6" ht="13.5" thickBot="1">
      <c r="A21" s="204">
        <v>17</v>
      </c>
      <c r="B21" s="205" t="s">
        <v>587</v>
      </c>
      <c r="C21" s="206">
        <f>SUM('проф '!E100)</f>
        <v>0</v>
      </c>
      <c r="D21" s="206">
        <f>SUM('проф '!I100)</f>
        <v>0</v>
      </c>
      <c r="E21" s="207" t="e">
        <f>SUM('проф '!H100)*100/'проф '!C100</f>
        <v>#DIV/0!</v>
      </c>
      <c r="F21" s="207" t="e">
        <f>SUM('проф '!H100)/'проф '!C100</f>
        <v>#DIV/0!</v>
      </c>
    </row>
    <row r="22" spans="1:6" ht="13.5" thickBot="1">
      <c r="A22" s="204">
        <v>18</v>
      </c>
      <c r="B22" s="205" t="s">
        <v>182</v>
      </c>
      <c r="C22" s="206" t="e">
        <f>SUM('проф '!#REF!)</f>
        <v>#REF!</v>
      </c>
      <c r="D22" s="206" t="e">
        <f>SUM('проф '!#REF!)</f>
        <v>#REF!</v>
      </c>
      <c r="E22" s="207" t="e">
        <f>SUM('проф '!#REF!)*100/'проф '!#REF!</f>
        <v>#REF!</v>
      </c>
      <c r="F22" s="207" t="e">
        <f>SUM('проф '!#REF!)/'проф '!#REF!</f>
        <v>#REF!</v>
      </c>
    </row>
    <row r="23" spans="1:6" ht="13.5" thickBot="1">
      <c r="A23" s="204">
        <v>19</v>
      </c>
      <c r="B23" s="205" t="s">
        <v>183</v>
      </c>
      <c r="C23" s="206" t="e">
        <f>SUM('проф '!#REF!)</f>
        <v>#REF!</v>
      </c>
      <c r="D23" s="206" t="e">
        <f>SUM('проф '!#REF!)</f>
        <v>#REF!</v>
      </c>
      <c r="E23" s="207" t="e">
        <f>SUM('проф '!#REF!)*100/'проф '!#REF!</f>
        <v>#REF!</v>
      </c>
      <c r="F23" s="207" t="e">
        <f>SUM('проф '!#REF!)/'проф '!#REF!</f>
        <v>#REF!</v>
      </c>
    </row>
    <row r="24" spans="1:6" ht="13.5" thickBot="1">
      <c r="A24" s="204">
        <v>20</v>
      </c>
      <c r="B24" s="205" t="s">
        <v>184</v>
      </c>
      <c r="C24" s="206" t="e">
        <f>SUM('проф '!#REF!)</f>
        <v>#REF!</v>
      </c>
      <c r="D24" s="206" t="e">
        <f>SUM('проф '!#REF!)</f>
        <v>#REF!</v>
      </c>
      <c r="E24" s="207" t="e">
        <f>SUM('проф '!#REF!)*100/'проф '!#REF!</f>
        <v>#REF!</v>
      </c>
      <c r="F24" s="207" t="e">
        <f>SUM('проф '!#REF!)/'проф '!#REF!</f>
        <v>#REF!</v>
      </c>
    </row>
    <row r="25" spans="1:6" ht="13.5" thickBot="1">
      <c r="A25" s="204">
        <v>21</v>
      </c>
      <c r="B25" s="205" t="s">
        <v>188</v>
      </c>
      <c r="C25" s="206" t="e">
        <f>SUM('проф '!#REF!)</f>
        <v>#REF!</v>
      </c>
      <c r="D25" s="206" t="e">
        <f>SUM('проф '!#REF!)</f>
        <v>#REF!</v>
      </c>
      <c r="E25" s="206" t="e">
        <f>SUM('проф '!#REF!)*100/'проф '!#REF!</f>
        <v>#REF!</v>
      </c>
      <c r="F25" s="207" t="e">
        <f>SUM('проф '!#REF!)/'проф '!#REF!</f>
        <v>#REF!</v>
      </c>
    </row>
    <row r="26" spans="1:6" ht="13.5" thickBot="1">
      <c r="A26" s="204">
        <v>22</v>
      </c>
      <c r="B26" s="205" t="s">
        <v>189</v>
      </c>
      <c r="C26" s="206" t="e">
        <f>SUM('проф '!#REF!)</f>
        <v>#REF!</v>
      </c>
      <c r="D26" s="206" t="e">
        <f>SUM('проф '!#REF!)</f>
        <v>#REF!</v>
      </c>
      <c r="E26" s="206" t="e">
        <f>SUM('проф '!#REF!)*100/'проф '!#REF!</f>
        <v>#REF!</v>
      </c>
      <c r="F26" s="207" t="e">
        <f>SUM('проф '!#REF!)/'проф '!#REF!</f>
        <v>#REF!</v>
      </c>
    </row>
    <row r="27" spans="1:6" ht="13.5" thickBot="1">
      <c r="A27" s="204">
        <v>23</v>
      </c>
      <c r="B27" s="205" t="s">
        <v>568</v>
      </c>
      <c r="C27" s="206">
        <f>SUM('проф '!E101:E110)</f>
        <v>55</v>
      </c>
      <c r="D27" s="206">
        <f>SUM('проф '!I101:I110)</f>
        <v>55</v>
      </c>
      <c r="E27" s="206">
        <f>SUM('проф '!H101:H110)*100/'проф '!C101</f>
        <v>107.6923076923077</v>
      </c>
      <c r="F27" s="207">
        <f>SUM('проф '!H101:H110)/'проф '!C101</f>
        <v>1.0769230769230769</v>
      </c>
    </row>
    <row r="28" spans="1:6" ht="13.5" thickBot="1">
      <c r="A28" s="204">
        <v>24</v>
      </c>
      <c r="B28" s="205" t="s">
        <v>190</v>
      </c>
      <c r="C28" s="206" t="e">
        <f>SUM('проф '!#REF!)</f>
        <v>#REF!</v>
      </c>
      <c r="D28" s="206" t="e">
        <f>SUM('проф '!#REF!)</f>
        <v>#REF!</v>
      </c>
      <c r="E28" s="207" t="e">
        <f>SUM('проф '!#REF!)*100/'проф '!#REF!</f>
        <v>#REF!</v>
      </c>
      <c r="F28" s="207" t="e">
        <f>SUM('проф '!#REF!)/'проф '!#REF!</f>
        <v>#REF!</v>
      </c>
    </row>
    <row r="29" spans="1:6" ht="13.5" thickBot="1">
      <c r="A29" s="204">
        <v>25</v>
      </c>
      <c r="B29" s="205" t="s">
        <v>191</v>
      </c>
      <c r="C29" s="206" t="e">
        <f>SUM('проф '!#REF!)</f>
        <v>#REF!</v>
      </c>
      <c r="D29" s="206" t="e">
        <f>SUM('проф '!#REF!)</f>
        <v>#REF!</v>
      </c>
      <c r="E29" s="207" t="e">
        <f>SUM('проф '!#REF!)*100/'проф '!#REF!</f>
        <v>#REF!</v>
      </c>
      <c r="F29" s="207" t="e">
        <f>SUM('проф '!#REF!)/'проф '!#REF!</f>
        <v>#REF!</v>
      </c>
    </row>
    <row r="30" spans="1:6" ht="13.5" thickBot="1">
      <c r="A30" s="204">
        <v>26</v>
      </c>
      <c r="B30" s="205" t="s">
        <v>192</v>
      </c>
      <c r="C30" s="206" t="e">
        <f>SUM('проф '!#REF!)</f>
        <v>#REF!</v>
      </c>
      <c r="D30" s="206" t="e">
        <f>SUM('проф '!#REF!)</f>
        <v>#REF!</v>
      </c>
      <c r="E30" s="207" t="e">
        <f>SUM('проф '!#REF!)*100/'проф '!#REF!</f>
        <v>#REF!</v>
      </c>
      <c r="F30" s="207" t="e">
        <f>SUM('проф '!#REF!)/'проф '!#REF!</f>
        <v>#REF!</v>
      </c>
    </row>
    <row r="31" spans="1:6" ht="13.5" thickBot="1">
      <c r="A31" s="204">
        <v>27</v>
      </c>
      <c r="B31" s="205" t="s">
        <v>193</v>
      </c>
      <c r="C31" s="206" t="e">
        <f>SUM('проф '!#REF!)</f>
        <v>#REF!</v>
      </c>
      <c r="D31" s="206" t="e">
        <f>SUM('проф '!#REF!)</f>
        <v>#REF!</v>
      </c>
      <c r="E31" s="207" t="e">
        <f>SUM('проф '!#REF!)*100/'проф '!#REF!</f>
        <v>#REF!</v>
      </c>
      <c r="F31" s="207" t="e">
        <f>SUM('проф '!#REF!)/'проф '!#REF!</f>
        <v>#REF!</v>
      </c>
    </row>
    <row r="32" spans="1:6" ht="26.25" thickBot="1">
      <c r="A32" s="208">
        <v>28</v>
      </c>
      <c r="B32" s="209" t="s">
        <v>196</v>
      </c>
      <c r="C32" s="210">
        <f>SUM('проф '!E137:E147)</f>
        <v>69</v>
      </c>
      <c r="D32" s="210">
        <f>SUM('проф '!I137:I147)</f>
        <v>50</v>
      </c>
      <c r="E32" s="211" t="e">
        <f>SUM('проф '!H137:H147)*100/'проф '!#REF!</f>
        <v>#REF!</v>
      </c>
      <c r="F32" s="211" t="e">
        <f>SUM('проф '!H137:H147)/'проф '!#REF!</f>
        <v>#REF!</v>
      </c>
    </row>
    <row r="33" spans="1:6" ht="13.5" thickBot="1">
      <c r="A33" s="208">
        <v>29</v>
      </c>
      <c r="B33" s="209" t="s">
        <v>197</v>
      </c>
      <c r="C33" s="210">
        <f>SUM('проф '!E115:E118)</f>
        <v>17</v>
      </c>
      <c r="D33" s="210">
        <f>SUM('проф '!I115:I118)</f>
        <v>12</v>
      </c>
      <c r="E33" s="211">
        <f>SUM('проф '!H115:H152)*100/'проф '!C115</f>
        <v>175</v>
      </c>
      <c r="F33" s="211">
        <f>SUM('проф '!H115:H152)/'проф '!C115</f>
        <v>1.75</v>
      </c>
    </row>
    <row r="34" spans="1:6" ht="13.5" thickBot="1">
      <c r="A34" s="208">
        <v>30</v>
      </c>
      <c r="B34" s="209" t="s">
        <v>198</v>
      </c>
      <c r="C34" s="210">
        <f>SUM('проф '!E112:E114)</f>
        <v>14</v>
      </c>
      <c r="D34" s="210">
        <f>SUM('проф '!I112:I114)</f>
        <v>0</v>
      </c>
      <c r="E34" s="211">
        <f>SUM('проф '!H112:H114)*100/'проф '!C112</f>
        <v>0</v>
      </c>
      <c r="F34" s="211">
        <f>SUM('проф '!H112:H114)/'проф '!C112</f>
        <v>0</v>
      </c>
    </row>
    <row r="35" spans="1:6" ht="13.5" thickBot="1">
      <c r="A35" s="208">
        <v>31</v>
      </c>
      <c r="B35" s="209" t="s">
        <v>199</v>
      </c>
      <c r="C35" s="210">
        <f>SUM('проф '!E153:E154)</f>
        <v>0</v>
      </c>
      <c r="D35" s="210">
        <f>SUM('проф '!I153:I154)</f>
        <v>0</v>
      </c>
      <c r="E35" s="211">
        <f>SUM('проф '!H153:H154)*100/'проф '!C153</f>
        <v>0</v>
      </c>
      <c r="F35" s="211">
        <f>SUM('проф '!H153:H154)/'проф '!C153</f>
        <v>0</v>
      </c>
    </row>
    <row r="36" spans="1:6" ht="13.5" thickBot="1">
      <c r="A36" s="208">
        <v>32</v>
      </c>
      <c r="B36" s="209" t="s">
        <v>542</v>
      </c>
      <c r="C36" s="210">
        <f>SUM('проф '!E125:E126)</f>
        <v>8</v>
      </c>
      <c r="D36" s="210">
        <f>SUM('проф '!I125:I126)</f>
        <v>0</v>
      </c>
      <c r="E36" s="211" t="e">
        <f>SUM('проф '!H125:H126)*100/'проф '!#REF!</f>
        <v>#REF!</v>
      </c>
      <c r="F36" s="211" t="e">
        <f>SUM('проф '!H125:H126)/'проф '!#REF!</f>
        <v>#REF!</v>
      </c>
    </row>
    <row r="37" spans="1:6" ht="13.5" thickBot="1">
      <c r="A37" s="208">
        <v>33</v>
      </c>
      <c r="B37" s="209" t="s">
        <v>200</v>
      </c>
      <c r="C37" s="210" t="e">
        <f>SUM('проф '!#REF!)</f>
        <v>#REF!</v>
      </c>
      <c r="D37" s="210" t="e">
        <f>SUM('проф '!#REF!)</f>
        <v>#REF!</v>
      </c>
      <c r="E37" s="211" t="e">
        <f>SUM('проф '!#REF!)*100/'проф '!#REF!</f>
        <v>#REF!</v>
      </c>
      <c r="F37" s="211" t="e">
        <f>SUM('проф '!#REF!)/'проф '!#REF!</f>
        <v>#REF!</v>
      </c>
    </row>
    <row r="38" spans="1:6" ht="13.5" thickBot="1">
      <c r="A38" s="208">
        <v>34</v>
      </c>
      <c r="B38" s="209" t="s">
        <v>201</v>
      </c>
      <c r="C38" s="210">
        <f>SUM('проф '!E127:E132)</f>
        <v>17</v>
      </c>
      <c r="D38" s="210">
        <f>SUM('проф '!I127:I132)</f>
        <v>2</v>
      </c>
      <c r="E38" s="211" t="e">
        <f>SUM('проф '!H127:H132)*100/'проф '!#REF!</f>
        <v>#REF!</v>
      </c>
      <c r="F38" s="211" t="e">
        <f>SUM('проф '!H127:H132)/'проф '!#REF!</f>
        <v>#REF!</v>
      </c>
    </row>
    <row r="39" spans="1:6" ht="26.25" thickBot="1">
      <c r="A39" s="208">
        <v>35</v>
      </c>
      <c r="B39" s="209" t="s">
        <v>202</v>
      </c>
      <c r="C39" s="210" t="e">
        <f>SUM('проф '!#REF!)</f>
        <v>#REF!</v>
      </c>
      <c r="D39" s="210" t="e">
        <f>SUM('проф '!#REF!)</f>
        <v>#REF!</v>
      </c>
      <c r="E39" s="211" t="e">
        <f>SUM('проф '!#REF!)*100/'проф '!#REF!</f>
        <v>#REF!</v>
      </c>
      <c r="F39" s="211" t="e">
        <f>SUM('проф '!#REF!)/'проф '!#REF!</f>
        <v>#REF!</v>
      </c>
    </row>
    <row r="40" spans="1:6" ht="26.25" thickBot="1">
      <c r="A40" s="208">
        <v>36</v>
      </c>
      <c r="B40" s="209" t="s">
        <v>203</v>
      </c>
      <c r="C40" s="210" t="e">
        <f>SUM('проф '!#REF!)</f>
        <v>#REF!</v>
      </c>
      <c r="D40" s="210" t="e">
        <f>SUM('проф '!#REF!)</f>
        <v>#REF!</v>
      </c>
      <c r="E40" s="211" t="e">
        <f>SUM('проф '!#REF!)*100/'проф '!#REF!</f>
        <v>#REF!</v>
      </c>
      <c r="F40" s="211" t="e">
        <f>SUM('проф '!#REF!)/'проф '!#REF!</f>
        <v>#REF!</v>
      </c>
    </row>
    <row r="41" spans="2:4" ht="14.25">
      <c r="B41" s="212" t="s">
        <v>513</v>
      </c>
      <c r="C41" s="213" t="e">
        <f>SUM(C5:C40)</f>
        <v>#REF!</v>
      </c>
      <c r="D41" s="213" t="e">
        <f>SUM(D5:D40)</f>
        <v>#REF!</v>
      </c>
    </row>
    <row r="42" spans="3:4" ht="12.75">
      <c r="C42" s="214">
        <f>SUM(гум!E80+'матем '!E19+'проф '!E155)</f>
        <v>1818</v>
      </c>
      <c r="D42" s="214">
        <f>SUM(гум!I80+'матем '!I19+'проф '!I155)</f>
        <v>1477</v>
      </c>
    </row>
  </sheetData>
  <sheetProtection/>
  <mergeCells count="1">
    <mergeCell ref="A2:E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bibl</cp:lastModifiedBy>
  <cp:lastPrinted>2013-09-27T10:21:03Z</cp:lastPrinted>
  <dcterms:created xsi:type="dcterms:W3CDTF">2012-01-23T08:29:31Z</dcterms:created>
  <dcterms:modified xsi:type="dcterms:W3CDTF">2016-05-10T12:06:53Z</dcterms:modified>
  <cp:category/>
  <cp:version/>
  <cp:contentType/>
  <cp:contentStatus/>
</cp:coreProperties>
</file>