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титул" sheetId="1" r:id="rId1"/>
    <sheet name="общий" sheetId="2" r:id="rId2"/>
    <sheet name="гум,соц-эк" sheetId="3" r:id="rId3"/>
    <sheet name="мат и естеств" sheetId="4" r:id="rId4"/>
    <sheet name="проф" sheetId="5" r:id="rId5"/>
    <sheet name="доп. литература" sheetId="6" r:id="rId6"/>
    <sheet name="электрон" sheetId="7" r:id="rId7"/>
    <sheet name="заключение" sheetId="8" r:id="rId8"/>
  </sheets>
  <definedNames>
    <definedName name="_xlnm._FilterDatabase" localSheetId="2" hidden="1">'гум,соц-эк'!$A$4:$K$90</definedName>
    <definedName name="_xlnm._FilterDatabase" localSheetId="3" hidden="1">'мат и естеств'!$A$1:$K$38</definedName>
    <definedName name="_xlnm._FilterDatabase" localSheetId="4" hidden="1">'проф'!$A$1:$K$202</definedName>
    <definedName name="_xlnm.Print_Area" localSheetId="2">'гум,соц-эк'!$A$1:$K$90</definedName>
    <definedName name="_xlnm.Print_Area" localSheetId="5">'доп. литература'!$A$1:$G$47</definedName>
    <definedName name="_xlnm.Print_Area" localSheetId="7">'заключение'!$A$1:$F$36</definedName>
    <definedName name="_xlnm.Print_Area" localSheetId="3">'мат и естеств'!$A$1:$K$38</definedName>
    <definedName name="_xlnm.Print_Area" localSheetId="4">'проф'!$A$1:$K$202</definedName>
    <definedName name="_xlnm.Print_Area" localSheetId="6">'электрон'!$A$1:$H$177</definedName>
  </definedNames>
  <calcPr fullCalcOnLoad="1"/>
</workbook>
</file>

<file path=xl/sharedStrings.xml><?xml version="1.0" encoding="utf-8"?>
<sst xmlns="http://schemas.openxmlformats.org/spreadsheetml/2006/main" count="714" uniqueCount="612">
  <si>
    <t>Гражданский кодекс Российской Федерации. - М. : Проспект, 2009</t>
  </si>
  <si>
    <t>Жилищный кодекс Российской Федерации : от 29 дек. 2004 №188-ФЗ. - М. : Эксмо, 2009</t>
  </si>
  <si>
    <t>Кодекс Российской Федерации об административных правонарушений. - М. : КноРус, 2010</t>
  </si>
  <si>
    <t>Налоговый кодекс Российской Федерации. - М. : ГроссМедиа, 2007</t>
  </si>
  <si>
    <t>Румянцева Е.Е.  Новая экономическая энциклопедия : энциклопедия / Е.Е. Румянцева. - 3-е изд. - М. : ИНФРА-М, 2008</t>
  </si>
  <si>
    <t>Блях И.С.  Немецко-русский экономический словарь / И.С. Блях, Л.Т. Багма ;  под ред. Ю. И. Куколева. - 2-е изд., стереотип. - М. : Русский язык, 1996</t>
  </si>
  <si>
    <t>Англо-русский коммерческий словарь-справочник : более 20 000 слов / сост. И.Г. Анохина; отв. ред. М.П. Шиманский. - М. : Моби, 1992</t>
  </si>
  <si>
    <t>Сиполс О.В. Англо-русский словарь-справочник. Экономика / О.В. Сиполс. - М. : Русь, 1998</t>
  </si>
  <si>
    <t>Англо-русский экономический словарь. : около 70 000 терминов / под ред. А.В. Аникина. - 2-е изд., перераб. и доп. - М. : Русский язык, 1981</t>
  </si>
  <si>
    <t>Толмачева Р.П. Словарь по экономической истории / Р.П. Толмачева. - 3-е изд. - М. : Дашков и К, 2010</t>
  </si>
  <si>
    <t>Краткий экономический словарь / ред.: Ю.А. Белик [и др.];  сост.: Г.И. Либман, О.К. Филатов. - М. : Политиздат, 1987</t>
  </si>
  <si>
    <t>Большой экономический словарь / под ред. А.Н. Азрилияной. - М. : Фонд "Правовая культура", 1994</t>
  </si>
  <si>
    <t>Бухгалтерский словарь. - 2-е изд., доп. - М. : Финансы и статистика, 1996</t>
  </si>
  <si>
    <t>Зеленин К.И. Деловые контакты. Немецко-русский разговорник / К.И. Зеленин. - Минск : Высшая школа, 1994.</t>
  </si>
  <si>
    <t>Лазовский Л.М. Универсальный бизнес - словарь / Л.М. Лазовский, Б.А. Райзберг, А. Ратковский. - М. : ИНФРА-М, 1999</t>
  </si>
  <si>
    <t>Бенжамен Г. Экономический и коммерческий словарь : англо-франко-русский словарь / Г. Бенжамен, М. Пике. - М. : Международные отношения, 1993</t>
  </si>
  <si>
    <t>Миляков Н.В.  Налоги и налогообложение : учебник для вузов / Н.В. Миляков. - 5-е изд., перераб. и доп. - М. : ИНФРА-М, 2006</t>
  </si>
  <si>
    <t>Перов А.В. Налоги и налогообложение : учебн. пособие для вузов / А.В. Перов, А.В. Толкушкин. - 5-е изд, перераб. и доп. - М. : Юрайт, 2005</t>
  </si>
  <si>
    <t>Перов А.В. Налоги и налогообложение : учеб.пособие для вузов / А.В. Перов, А.В. Толкушкин. - 7-е изд, перераб. и доп. - М. : Юрайт, 2007</t>
  </si>
  <si>
    <t>Перов А.В. Налоги и налогообложение : учебное пособие / А.В. Перов, А.В. Толкушкин. - М. : Юрайт, 2002.</t>
  </si>
  <si>
    <t>Александров И.М. Налоги и налогообложение : учебник для вузов / И.М. Александров. - М. : Дашков и К, 2003</t>
  </si>
  <si>
    <t>Александров И.М.  Налоги и налогообложение : учебник для вузов / И.М. Александров. - 10-е изд., перераб. и доп. - М. : Дашков и К, 2010</t>
  </si>
  <si>
    <t>Налоги и налогообложение : учебник для вузов / под ред. И.А. Майбурова. - М. : ЮНИТИ-ДАНА, 2007</t>
  </si>
  <si>
    <t>Миляков Н.В. Налоги и налогообложение: электронный учебник.- 2006 г.(CD )</t>
  </si>
  <si>
    <t>Бизнес и предпринимательство (ДО)</t>
  </si>
  <si>
    <t>Биншток Ф.И. Государственное регулирование предпринимательской деятельности: учеб. пособие. 2006 г. - CD</t>
  </si>
  <si>
    <t>Справочник товаров и услуг малого предпри-нимательства города Смоленска. 2007 г. – CD</t>
  </si>
  <si>
    <t>Основы экономики и предпринимательства. Ч. 1: видеокурс. (ВК)</t>
  </si>
  <si>
    <t>Основы экономики и предпринимательства. Ч. 2: видеокурс. (ВК)</t>
  </si>
  <si>
    <t>Основы экономики и предпринимательства. Ч. 4:  видеокурс. (ВК)</t>
  </si>
  <si>
    <t>Основы экономики и предпринимательства. Ч. 5:  видеокурс. (ВК)</t>
  </si>
  <si>
    <t>Азбука бизнеса: видеофильм. (ВК)</t>
  </si>
  <si>
    <t>Досье бизнесмена: видеофильм. (ВК)</t>
  </si>
  <si>
    <t>Предпринимательство. Формы и способы организации: видеофильм.1997г. (ВК)</t>
  </si>
  <si>
    <t>Ваш адвокат. Выпуск №6. 2003 г. - CD</t>
  </si>
  <si>
    <t>Вещунова Н.Л. Бухгалтерский учет : учебник для вузов и ссузов / Н.Л. Вещунова, Л.Ф. Фомина. - М. : ТК Велби: Проспект, 2005</t>
  </si>
  <si>
    <t>Бухгалтерский учет : учебник для вузов / под ред.  П.С. Безруких. - 3-е изд., перераб. и доп. - М., 1999</t>
  </si>
  <si>
    <t>Грибов В.Д. Экономика организации (предприятия) : учебник для спо / В.Д. Грибов, В.П. Грузинов, В.А. Кузьменко. - 8-е изд., стереотип. - Москва : КноРус, 2015</t>
  </si>
  <si>
    <t>Аудит : учебник / под ред. В.И. Подольского. - М. : Экономистъ, 2003</t>
  </si>
  <si>
    <t>Сапронов Ю.Г.  Безопасность жизнедеятельности : учебник для спо / Ю.Г. Сапронов. - 3-е изд., стереотип. - Москва : Академия, 2014.</t>
  </si>
  <si>
    <t>Безопасность жизнедеятельности : учебник для спо / Э.А. Арустамов [и др.]. - 13-е изд., стереотип. - Москва : Академия, 2014</t>
  </si>
  <si>
    <t>Кондраков И.Н. Бухгалтерский учет : учебн. пособие для вузов / И.Н. Кондраков. - М. : ИНФРА-М, 2008</t>
  </si>
  <si>
    <t>Керимов В.Э. Бухгалтерский учет : учебник для вузов / В.Э. Керимов. - 2-е изд. - М. : Эксмо, 2006</t>
  </si>
  <si>
    <t>Тумасян Р.З. Бухгалтерский учет : учебно-практич. пособие для вузов / Р.З. Тумасян. - 4-е изд. - М. : ОМЕГА-ЭЛ, 2005</t>
  </si>
  <si>
    <t>Горелов А.А. Основы философии : учебн. пособие для спо / А.А. Горелов. - 14-е изд., стереотип. - М.: Академия, 2013</t>
  </si>
  <si>
    <t>Алексеев П.В. Философия : учебник / П.В. Алексеев. - 2-е изд., перераб. и доп. - М. : Проспект, 1998</t>
  </si>
  <si>
    <t>Горелов А.А.  Основы философии: учебн. пособие для спо/ А.А. Горелов. - 6-е изд., стереотип. - М: Академия, 2007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</si>
  <si>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</si>
  <si>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</si>
  <si>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Басова Н.В. Немецкий язык для колледжей : учебник для экономич. спец-тей спо / Н.В. Басова, Т.Г. Коноплева. - 20-е изд., стереотип. - М. : КноРус, 2014</t>
  </si>
  <si>
    <t>Short Stories to Read and Discuss : книга для чтения на англ.языке: учебн. пособие для вузов / под ред. Н.А. Самуэльяна ;  сост. Э.Л. Хавина. - 6-е изд. - М. : Менеджер, 1999</t>
  </si>
  <si>
    <t>Золотницкая С.П.  Учебник французского языка : учебник для ссузов / С.П. Золотницкая. - 3-е изд., исправ. и доп. - М. : Высшая школа, 1985</t>
  </si>
  <si>
    <t>Халилова Л.А. English for students of economics = Учебник английского языка для студентов-экономистов : учебник / Л.А. Халилова. - 3-е изд., доп. и перераб. - М. : ФОРУМ, 2012</t>
  </si>
  <si>
    <t>Дергунова М.Г.  Учебник французского языка : учебник для ссузов / М.Г. Дергунова, А.В. Перепелица, А.И. Шиловцева. - 5-е изд., исправ. и перераб. - М. : Высшая школа, 1988</t>
  </si>
  <si>
    <t>Христорождественская Л.П.  Английский язык: практический курс. Часть 1 : учебн. пособие / Л.П. Христорождественская. - 4-е изд. - Минск : Попурри, 1997</t>
  </si>
  <si>
    <t>Христорождественская Л.П. Практический курс английского языка. Ч.2 / Л.П. Христорождественская. - Минск : Попурри, 1997</t>
  </si>
  <si>
    <t>Физическая культура студента: учебник для вузов/ под ред. В.И. Ильина. - М., 2003</t>
  </si>
  <si>
    <t>Физическая культура: учеб.пособие/ Н.В. Решетников [и др.]. - 5-е изд., исправл. и доп. - М. : Академия, 2006</t>
  </si>
  <si>
    <t>Бишаева А.А. Физическая культура : учебник для нпо и спо / А.А. Бишаева. - 6-е изд., стереотип. - М. : Академия, 2013</t>
  </si>
  <si>
    <t>Решетников Н.В. Физическая культура: учебн. пособие/ Ю.Л. Кислицын, Ю.Л. Кислицын. - М. : Академия, 1998.</t>
  </si>
  <si>
    <t>Введенская Л.А.  Русский язык: культура речи, текст, функциональные стили, редактирование : учебн.пособие / Л.А. Введенская, А.М. Пономарева. - 3-е изд. - М. : МарТ, 2003</t>
  </si>
  <si>
    <t>Кузнецова Н.В.  Русский язык и культура речи : учебник для спо / Н.В. Кузнецова. - 3-е изд. - Москва : ФОРУМ, 2014</t>
  </si>
  <si>
    <t>Русский язык и культура речи. Практикум: учебн. пособие для вузов/ под ред. В.И. Максимова. - М.: Гардарики, 2002</t>
  </si>
  <si>
    <t>Омельченко В.П. Математика : учебн. пособие для спо / В.П. Омельченко, Э.В. Курбатова. - 8-е изд., стереотип. - Ростов-на-Дону : Феникс, 2013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</si>
  <si>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</si>
  <si>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</si>
  <si>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>Алгебра и начала анализа. 10-11 класс / Ш.А. Алимов [и др.]. - 15-е изд. - М. : Просвещение, 2007</t>
  </si>
  <si>
    <t>Геометрия. Часть 2 : учебник / под ред. Г.Н. Яковлева. - 2-е изд., перераб. - М. : Наука, 1982</t>
  </si>
  <si>
    <t>Геометрия. Часть 1: учебник / под ред. Г.Н. Яковлева. - М. : Наука, 1978.</t>
  </si>
  <si>
    <t>Гаврилов М.В. Информатика и информационные технологии: учебник для вузов/ М.В. Гаврилов. - М.: Гардарики, 2007</t>
  </si>
  <si>
    <t>Колмыкова Е.А.   Информатика : учебн. пособие для спо / Е.А. Колмыкова, И.А. Кумскова. - 12-е изд., стереотип. - М. : Академия, 2014</t>
  </si>
  <si>
    <t>Михеева Е.В. Информационные технологии в профессиональной деятельности : учебн. пособие для спо / Е.В. Михеева. - 12-е изд., стереотип. - М. : Академия, 2013</t>
  </si>
  <si>
    <t>Михеева Е.В. Практикум по информационным технологиям в профессиональной деятельности экономиста и бухгалтера : учебн. пособие для спо / Е.В. Михеева, Е.Ю. Тарасова, О.И. Титова. - 7-е изд., стереотип. - М.: Академия, 2014</t>
  </si>
  <si>
    <t>Михеева Е.В.  Информационные технологии в профессиональной деятельности экономиста и бухгалтера : учебн. пособие для спо / Е.В. Михеева, Е.Ю. Тарасова, О.И. Титова. - 8-е изд., стереотип. - М. : Академия, 2013</t>
  </si>
  <si>
    <t>Сафронов Н.А.  Экономика организации (предприятия) : учебник для спо / Н.А. Сафронов. - 2-е изд., с изм. - Москва : Магистр: ИНФРА-М, 2014</t>
  </si>
  <si>
    <t>Салин В.Н. Статистика: учеб.пособ. для ссузов/ В.Н. Салин, Э.Ю. Чурилова, Е.П. Шпаковская. - М.: КноРус, 2007</t>
  </si>
  <si>
    <t>Статистика : учебник для спо / под ред. В.С. Мхитаряна. - 12-е изд., перераб. и доп. - М. : Академия, 2013</t>
  </si>
  <si>
    <t>Правовое обеспечение профессиональной деятельности : учебник для спо / В.В. Румынина. - 6-е изд., стереотип. - Москва : Академия, 2010</t>
  </si>
  <si>
    <t>Драчева Е.Л.  Менеджмент : учебник для спо / Е.Л. Драчева, Л.И. Юликов. - 14-е изд., стереотип. - М. : Академия, 2013</t>
  </si>
  <si>
    <t>Герчикова И.Н. Менеджмент: учебник для вузов/ И.Н. Герчикова. - 4-е изд., перераб. и доп. - М. : ЮНИТИ, 2008</t>
  </si>
  <si>
    <t>Назаров Ю.А. Основы менеджмента : учеб. пособ. для вузов/ Ю.А. Назаров. - М.: Волгоград: Глобус; Альянс, 2006</t>
  </si>
  <si>
    <t>Андропова И.Ю.Кадровое делопроизводство. Документация : учебное пособие / И.Ю. Андропова, Н.Л. Андропова, Н.В. Макарова. - 2-е изд., стереотип. - М. : Академия, 2009. - 64 с.</t>
  </si>
  <si>
    <t>Басаков М.И. Современное делопроизводство (документационное обеспечение управления) : учебное пособие / М.И. Басаков. - 2-е изд., исправ. и доп. - Ростов н/Д : Феникс, 2008. - 474 с</t>
  </si>
  <si>
    <t xml:space="preserve">Басаков М.И.Делопроизводство (документационное обеспечение управления на основе ГОСТ Р 6.30-2003) : учебное пособие для спо / М.И. Басаков. - 7-е изд., перераб. и доп. - М. : Дашков и К, 2009. - 347 с. </t>
  </si>
  <si>
    <t>Березина Н.М. Современное делопроизводство / Н.М. Березина, Л.М. Лысенко, Е.П. Воронцова. - 3-е изд. - М. [и др.] : Питер, 2008. - 220 с.</t>
  </si>
  <si>
    <t>Делопроизводство : учебник для вузов / под ред. Т.В. Кузнецовой. - М. : МЦФЭР, 2004. - 544 с</t>
  </si>
  <si>
    <t>Кирсанова М.В. Современное делопроизводство : учебное пособие / М.В. Кирсанова. - 4-е изд. - М. : ИНФРА-М, 2004. - 312 с.</t>
  </si>
  <si>
    <t>Непогода А.В. Делопроизводство организации : подготовка, оформление и ведение документации / А.В. Непогода, П.А. Семченко. - М. : ОМЕГА-Л, 2007. - 478 с.</t>
  </si>
  <si>
    <t>Пожникова Н.М. Практикум по предмету "Документы, корреспонденция и делопроизводство" / Н.М. Пожникова. - М. : Академия, 2008. - 190 с.</t>
  </si>
  <si>
    <t>Пшенко А.В. Документационное обеспечение управления : учебник для спо / А.В. Пшенко, Л.А. Доронина. - 12-е изд., перераб. и доп. - М. : Академия, 2013</t>
  </si>
  <si>
    <t>Пшенко А.В.  Документационное обеспечение управления : практикум: учебн. пособие для спо / А.В. Пшенко, Л.А. Доронина. - 4-е изд., стереотип. - М. : Академия, 2013</t>
  </si>
  <si>
    <t>Румынина Л.А. Документационное обеспечение управления : учебник для спо / Л.А. Румынина. - 3-е изд., испр. - М. : Академия, 2005. - 224.</t>
  </si>
  <si>
    <t>Румынина Л.А. Документационное обеспечение управления : учебник для спо / Л.А. Румынина. - 9-е изд., стереотип. - М. : Академия, 2011. - 224 с</t>
  </si>
  <si>
    <t>Хабибулин А.Г. Правовое обеспечение профессиональной деятельности : учебник для спо / А.Г. Хабибулин, К.Р. Мурсалимов. - М. : ФОРУМ: ИНФРА-М, 2014</t>
  </si>
  <si>
    <t>Финансы, денежное обращение и кредит : учебник для вузов /  под ред. М.В. Романовского, О.В. Врублевской. - М. : Юрайт, 2006</t>
  </si>
  <si>
    <t>Финансы и кредит : учебн. пособие для спо /  под ред. О.И. Лаврушина. - 4-е изд., стереотип. - М. : КноРус, 2013</t>
  </si>
  <si>
    <t>Финансы.Денежное обращение.Кредит: учебник для вузов/ под ред. Л.А. Дробозиной. - М. : ЮНИТИ-ДАНА, 2000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</si>
  <si>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</si>
  <si>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Зайцева Т.В. Управление персоналом : учебник для спо / Т.В. Зайцева, А.Т. Зуб. - Москва : ФОРУМ: ИНФРА-М, 2013</t>
  </si>
  <si>
    <t>Тумасян Р.З.  Бухгалтерский учет : учебно-практич. пособие / Р.З. Тумасян. - 9-е изд., стереотип. - М. : ОМЕГА-Л, 2009</t>
  </si>
  <si>
    <t>Богатая И.Н. Бухгалтерский учет : учебник для вузов / И.Н. Богатая, Н.Н. Хахонова. - 4-е изд., доп. и перераб. - Ростов н/Д : Феникс, 2007.</t>
  </si>
  <si>
    <t>Макальская М.Л. Бухгалтерский учет : учебник для вузов / М.Л. Макальская, И.М. Фельдман. - М. : Высшее образование, 2007</t>
  </si>
  <si>
    <t>Конституция Российской Федерации. - М., 1996</t>
  </si>
  <si>
    <t>Гражданский процессуальный кодекс Российской Федерации. - М. : ГроссМедиа, 2009</t>
  </si>
  <si>
    <t>Культурология</t>
  </si>
  <si>
    <t>Русский язык и культура речи</t>
  </si>
  <si>
    <t>Основы философии</t>
  </si>
  <si>
    <t>Основы социологии и политологии</t>
  </si>
  <si>
    <t>Математика</t>
  </si>
  <si>
    <t>Экологические основы природопользования</t>
  </si>
  <si>
    <t>Геометрия. 10-11 класс : учебник / Л.С. Атанасян [и др.]. - 15-е изд., доп. - М. : Просвещение, 2006</t>
  </si>
  <si>
    <t>Богацкий И.С. Бизнес-курс английского языка : словарь-справочник / И.С. Богацкий, Н.М. Дюканова ;  под ред. И.С. Богацкого. - 5-е изд., исправл. - Киев; М. : Логос: Дом Славянской книги, 2007</t>
  </si>
  <si>
    <t>Бориско Н.Ф. Бизнес-курс немецкого языка : словарь-справочник / Н.Ф. Бориско. - 5-е изд., стереотип. - М. : Славянский дом книги, 2007</t>
  </si>
  <si>
    <t>Федорова Л.М.  Деловой английский: 30 уроков для студентов-экономистов : учеб. пособие для вузов / Л.М. Федорова, С.Н. Никитаев, Л.Я. Лавриненко. - М. : Гардарики, 2002</t>
  </si>
  <si>
    <t>Богацкий И.С. Бизнес-курс английского языка : Словарь-справочник / И.С. Богацкий, Н.М. Дюканова ;  под ред. И.С. Богацкого. - 4-е изд., исправл. - Киев : Логос, 1999</t>
  </si>
  <si>
    <t>Басова Н.В.  Немецкий для экономистов : учебн. пособие для вузов / Н.В. Басова, Т.Ф. Гайвоненко. - 9-е изд. - Ростов н/Д : Феникс, 2006</t>
  </si>
  <si>
    <t xml:space="preserve">Экономика организации                    </t>
  </si>
  <si>
    <t>Практические основы  бухгалтерского учета источников формирования имущества организации</t>
  </si>
  <si>
    <t>Свенцицкий А.Л.  Социальная психология: электронный учебник / А.Л. Свенцицкий. - Москва : КноРус, 2009</t>
  </si>
  <si>
    <t xml:space="preserve"> Правоведение : электрон.учебник / В.А. Алексеенко [и др.]. - Москва : КноРус, 2008</t>
  </si>
  <si>
    <t>Передельский Л.В.  Экология : электронный учебник / Л.В. Передельский, В.И. Коробкин, О.Е. Приходченко. - Москва : КноРус, 2009</t>
  </si>
  <si>
    <t>Борисов Е.Ф. Экономика : электронный учебник / Е.Ф. Борисов. - Москва : КноРус, 2009</t>
  </si>
  <si>
    <t>Тебекин А.В. Менеджмент организации: электронный учебник / А.В. Тебекин, Б.С. Касаев. - Москва : КноРус, 2008</t>
  </si>
  <si>
    <t>Пирогов К.М.  Основы организации бизнеса : электрон.учебн. курс / К.М. Пирогов, Н.К. Темнова, И.В. Гуськова. - Москва : КноРус, 2008</t>
  </si>
  <si>
    <t>Ипполитова Н.А.  Русский язык и культура речи: электронный учебник / Н.А. Ипполитова, О.Ю. Князева, М.Р. Савова. - Москва : КноРус, 2009. - CD</t>
  </si>
  <si>
    <t>Основы анализа  бухгалтерской отчетности</t>
  </si>
  <si>
    <t>Практические основы  бюджетного учета</t>
  </si>
  <si>
    <t>Практические основы  бухгалтерского учета в торговых организациях</t>
  </si>
  <si>
    <t>Практические основы  бухгалтерского учета в  страховых компаниях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</si>
  <si>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</si>
  <si>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</si>
  <si>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</si>
  <si>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Требования ФГОС</t>
  </si>
  <si>
    <t>История</t>
  </si>
  <si>
    <t>История России : учебник для вузов / Орлов А.С. [и др.]. - М. : Проспект, 2008</t>
  </si>
  <si>
    <t>Пономарев М.В. История стран Европы и Америки в новейшее время : учебник для вузов / М.В. Пономарев. - М. : Проспект, 2010.</t>
  </si>
  <si>
    <t>История России IX-XXI века. От Рюрика до Путина : учебн. пособие для вузов / под ред. Я.А. Перехова. - 2-е изд., перераб. и доп. - М. : МарТ, 2003</t>
  </si>
  <si>
    <t>История России (Россия в мировой цивилизации). Курс лекций : учебное пособие / под ред. А.А. Радугина. - М. : Центр, 2001</t>
  </si>
  <si>
    <t>Мунчаев Ш.М. История России: учебникдля вузов/ Ш.М. Мунчаев, В.М. Устинов. - М.: НОРМА: ИНФРА-М, 2000</t>
  </si>
  <si>
    <t>Всемирная история : учебник для вузов / под ред. Г.Б. Поляка, А.Н. Марковой. - М. : ЮНИТИ-ДАНА, 2001</t>
  </si>
  <si>
    <t>Зуев М.Н. История России : учебник для вузов / М.Н. Зуев. - М. : ПРИОР, 2000</t>
  </si>
  <si>
    <t>История Отечества: учебн. Пособие лдя вузов / авт.-сост. И.Н. Кузнецов. - 2-е изд. - М.; Минск : Изд-во деловой и учебн. лит-ры: Амалфея, 2004</t>
  </si>
  <si>
    <t>Артемов В.В. История отечества с древнейших времен до наших дней : учебник для спо / В.В. Артемов, Ю.Н. Лубченков. - 6-е изд., доп. - М. : Академия, 2003</t>
  </si>
  <si>
    <t>История : учебн. пособие для ссузов / ред.: П.С. Самыгин [и др.]. - 6-е изд. - Ростов н/Д : Феникс, 2006</t>
  </si>
  <si>
    <t>История Отечества. ХХ-начало ХХI века : учебник / Н.В. Загладин [и др.]. - 3-е изд. - М. : Русское слово, 2005</t>
  </si>
  <si>
    <t>Загладин Н.В. История России и мира в XX-начале ХХI века: учебник / Н.В. Загладин, Н.А. Симония. - 6-е изд., исправ. - М. : Русское слово, 2007</t>
  </si>
  <si>
    <t>Загладин Н.В. История России и мира в XX-начале ХХI века: учебник / Н.В. Загладин, Н.А. Симония. - 4-е изд. - М. : Русское слово, 2005</t>
  </si>
  <si>
    <t>Буганов В.И. История России: конец XVII-XIX век: учебник/ В.И. Буганов, П.Н. Зырянов;  под ред. А.Н. Сахарова. - 8-е изд., перераб. и доп. - М.: Просвещение, 2002</t>
  </si>
  <si>
    <t>Буганов В.И. История России : конец XVII-XIX век: учебник / В.И. Буганов, П.Н. Зырянов, А.Н. Сахаров ;  под ред. А.Н. Сахарова. - 12-е изд., перераб. и доп. - М. : Просвещение, 2006</t>
  </si>
  <si>
    <t>Буганов В.И. История России : конец XVII-XIX век: учебник  / В.И. Буганов, П.Н. Зырянов ;  под ред. А.Н. Сахарова. - 7-е изд. - М. : Просвещение, 2001</t>
  </si>
  <si>
    <t>Сахаров А.Н. История России с древнейших времен до конца ХVII века: учебник / А.Н. Сахаров, В.И. Буганов;  под ред. А.Н. Сахарова. - 6-е изд. - М.: Просвещение, 2000</t>
  </si>
  <si>
    <t>Дмитренко В.П. История отечества ХХ век :учеб. пособие / В.П. Дмитренко, В.Л. Есаков, В.А. Шестаков. - 2-е изд. - М. : Дрофа, 1998</t>
  </si>
  <si>
    <t>Голицына О.Л.  Информационные системы : учебн. пособие для вузов / О.Л. Голицына, Н.В. Максимов, И.И. Попов. - М. : ФОРУМ, 2009</t>
  </si>
  <si>
    <t>Гришин В.Н. Информационные технологии в профессиональной деятельности : учебник для спо / В.Н. Гришин, Е.Е. Панфилова. - М. : ФОРУМ: ИНФРА-М, 2005</t>
  </si>
  <si>
    <t>Михеева Е.В. Информационные технологии в профессиональной деятельности : учебн. пособие для спо / Е.В. Михеева. - 2-е изд., стереотип. - М. : Академия, 2005</t>
  </si>
  <si>
    <t>Информационные технологии : учеб.пособие для вузов / под ред. В.А. Грабаурова. - Минск : Современная школа, 2006</t>
  </si>
  <si>
    <t>Основы бухгалтерского учета</t>
  </si>
  <si>
    <t>Иванова Н.В. Бухгалтерский учет : учебное пособие для спо / Н.В. Иванова. - 5-е изд., стереотип. - М. : Академия, 2009</t>
  </si>
  <si>
    <t>Подольский В.И. Аудит : учебник / В.И. Подольский, А.А. Савин, Л.В. Сотникова ;  под ред. В.И. Подольского. - 2-е изд., стереотип. - М. : Академия, 2002</t>
  </si>
  <si>
    <t>Управленческая психология</t>
  </si>
  <si>
    <t>Специальность 38.02.01 ЭКОНОМИКА И БУХГАЛТЕРСКИЙ УЧЕТ</t>
  </si>
  <si>
    <t>38.02.01 Экономика и бухгалтерский учет</t>
  </si>
  <si>
    <t>нет</t>
  </si>
  <si>
    <t>Волкогонова О.Д.  Управленческая психология : учебник для спо / О.Д. Волкогонова, А.Т. Зуб. - М. : ФОРУМ: ИНФРА-М, 2007</t>
  </si>
  <si>
    <t>Рамендик Д.М. Управленческая психология : учебник / Д.М. Рамендик. - М. : ФОРУМ: ИНФРА-М, 2006</t>
  </si>
  <si>
    <t>по программе базовой подготовки</t>
  </si>
  <si>
    <t>Балдин К.В.  Управленческие решения : учебник для вузов / К.В. Балдин, С.Н. Воробьев, В.Б. Уткин. - 2-е изд. - М. : Дашков и К, 2006</t>
  </si>
  <si>
    <t>Розанова В.А.  Психология управленческой деятельности : учебно-практич.пособие / В.А. Розанова. - М. : Альфа-Пресс, 2006.</t>
  </si>
  <si>
    <t>Розанова В.А. Психология управления : учеб.пособие / В.А. Розанова. - М. : Бизнес-школа "Интел-синтез", 1999</t>
  </si>
  <si>
    <t>Машков В.Н. Психология управления: учеб.пособие/ В.Н. Машков. - 2-е изд. - СПб: Изд-во Михайлова В.А., 2002</t>
  </si>
  <si>
    <t>Королев Л.М.  Психология управления : учебн. пособие / Л.М. Королев. - М. : Дашков и К, 2009</t>
  </si>
  <si>
    <t>Мананикова Е.Н. Психология управления : учебн. пособие / Е.Н. Мананикова. - 2-е изд. - М. : Дашков и К, 2009</t>
  </si>
  <si>
    <t>Психология управления : курс лекций /  ред. М.В. Удальцова. - М. : ИНФРА-М, 1997</t>
  </si>
  <si>
    <t>Беляцкий Н.П. Управление персоналом : учебн. пособие для вузов / Н.П. Беляцкий, С.Е. Веселько, П. Ройш. - 3-е изд. - Минск : Книжный Дом, 2005</t>
  </si>
  <si>
    <t>Управление персоналом организации: учебник для вузов / под ред. А.Я. Кибанова. - 4-е изд., доп. и перераб. - М.: ИНФРА-М, 2011</t>
  </si>
  <si>
    <t>Управление персоналом организации:практикум: учебн. пособие для вузов / под ред. А.Я. Кибанова. - 2-е изд., доп. и перераб. - М.: ИНФРА-М, 2012</t>
  </si>
  <si>
    <t>Бухалков М.И. Управление персоналом: учебник для вузов / М.И.Бухалков. - 2-е изд. - М.: ИНФРА-М, 2011</t>
  </si>
  <si>
    <t>Музыченко В.В. Управление персоналом : лекции: учебник для вузов / В.В. Музыченко. - М. : Академия, 2003</t>
  </si>
  <si>
    <t>Управление персоналом : учебник для вузов / под ред. Т.Ю. Базарова, Б.Л. Еремина. - 2-е изд., перераб. и доп. - М. : ЮНИТИ-ДАНА, 2002</t>
  </si>
  <si>
    <t>Веснин В.Р.  Управление персоналом : учебн.пособие для вузов / В.Р. Веснин. - М. : Проспект, 2008.</t>
  </si>
  <si>
    <t>Веснин В.Р. Управление персоналом: теория и практика : учебник для вузов / В.Р. Веснин. - М. : Проспект, 2009</t>
  </si>
  <si>
    <t>Спивак В.А. Управление персоналом для менеджеров : учеб.пособие для вузов / В.А. Спивак. - М. : Эксмо, 2007</t>
  </si>
  <si>
    <t>Федорова Н.В. Управление персоналом организации : учебн.пособие для вузов / Н.В. Федорова, О.Ю. Минченкова. - 4-е изд., перераб. и доп. - М. : КноРус, 2008</t>
  </si>
  <si>
    <t>Маслов Е.В. Управление персоналом предприятия : учебн. пособие для вузов / Е.В. Маслов. - М. : ИНФРА-М, 1998.</t>
  </si>
  <si>
    <t>Базаров Т.Ю. Управление персоналом : учебник для спо / Т.Ю. Базаров. - 7-е изд., стереотип. - М. : Академия, 2008</t>
  </si>
  <si>
    <t>Зайцева Т.В. Управление персоналом : учебник для спо / Т.В. Зайцева, А.Т. Зуб. - М. : ФОРУМ: ИНФРА-М, 2011</t>
  </si>
  <si>
    <t>Основы управления персоналом : учебн. пособие / С.И. Самыгин [и др,]. - Ростов н/Д : Феникс, 2002</t>
  </si>
  <si>
    <t>Банковское дело</t>
  </si>
  <si>
    <t>Банковское дело: учебник для вузов/ под ред. Г.Н. Белоглазовой, Л.П. Кроливецкой. - М: Финансы и статистика,2005</t>
  </si>
  <si>
    <t>Профессиональные модули</t>
  </si>
  <si>
    <t>Практические основы бухгалтерского учета источников формироваиня имущества организации</t>
  </si>
  <si>
    <t>Бухгалтерская технология проведения и оформления инвентаризации</t>
  </si>
  <si>
    <t>Проданова Н.А. Бухгалтерское дело : учебное пособие для спо / Н.А. Проданова. - Ростов н/Д : Феникс, 2006</t>
  </si>
  <si>
    <t>Организация расчетов с бюджетом и внебюджетными фондами</t>
  </si>
  <si>
    <t>Технология составления и использования бухгалтерской отчетности</t>
  </si>
  <si>
    <t>Донцова Л.В.  Бухгалтерская (финансовая) отчетность / Л.В. Донцова, Н.А. Никифорова. - М. : Дело и Сервис, 1998</t>
  </si>
  <si>
    <t>Бухгалтерская (финансовая) отчетность : учебн.пособие / под ред. В.Д. Новодворского. - М. : ИНФРА-М, 2003</t>
  </si>
  <si>
    <t>Основы анализа бухгалтерской отчетности</t>
  </si>
  <si>
    <t>Вакуленко Т.Г.  Анализ бухгалтерской (финансовой) отчетности для принятия управленческих решений / Т.Г. Вакуленко, Л.Ф. Фомина. - 3-е изд., перераб. и доп. - СПб. : Герда, 2003</t>
  </si>
  <si>
    <t>Организация и реализация профессиональной деятельности кассира</t>
  </si>
  <si>
    <t>Практические основы бюджетного учета</t>
  </si>
  <si>
    <t>Кондраков Н.П.  Бухгалтерский учет в бюджетных организациях / Н.П. Кондраков, И.Н. Кондраков. - 4-е изд., перераб. и доп. - М. : Проспект, 2004</t>
  </si>
  <si>
    <t>Чернюк А.А. Бухгалтерский учет в бюджетных организациях : учебник для вузов / А.А.Чернюк - Минск : Высшая школа, 2004</t>
  </si>
  <si>
    <t>Кондраков И.Н. Бухгалтерский учет в бюджетных организациях / И.Н. Кондраков. - 3-е изд., перераб. и доп. - М. : Грачев С.М., 2001</t>
  </si>
  <si>
    <t>Кондраков И.Н.  Бухгалтерский учет в бюджетных организациях / И.Н. Кондраков, И.Н. Кондраков. - 3-е изд., доп. и ререраб. - М. : ТК Велби, 2003.</t>
  </si>
  <si>
    <t>Мизиковский Е.А.  Бухгалтерский учет в бюджетных учреждениях : учебн. пособие / Е.А. Мизиковский, Т.С. Маслова. - М. : Магистр, 2007</t>
  </si>
  <si>
    <t>Колеватова О.А.  Бухгалтерский учет в бюджетных учреждениях по новому Плану счетов: учебно-практич. пособие / О.А. Колеватова. - М. : ТК Велби: Проспект, 2005</t>
  </si>
  <si>
    <t>Родионова В.М.  Бухгалтерский учет и контроль в бюджетных учреждениях : учебник / В.М. Родионова, И.М. Баятова, Е.В. Маркина. - М. : ФБК-ПРЕСС, 2003</t>
  </si>
  <si>
    <t>Практические основы бухгалтерского учета в торговых организациях</t>
  </si>
  <si>
    <t>Козлова Е.П.  Бухгалтерский учет в организациях / Е.П. Козлова, Е.Н. Галанина, Т.Н. Бабченко. - 2-е изд., перераб. и доп. - М. : Финансы и статистика, 2002</t>
  </si>
  <si>
    <t>Практические основы бухгалтерского учета в страховых компаниях</t>
  </si>
  <si>
    <t>Доля изданий, изданных за последние 5 лет, от общего количества экземпляров</t>
  </si>
  <si>
    <t>Басова Н.В. Немецкий для экономистов : учебн. пособие для вузов / Н.В. Басова, Т.Ф. Гайвоненко. - 6-е изд., исправ. - Ростов н/Д : Феникс, 2003</t>
  </si>
  <si>
    <t>Басова Н.В.  Немецкий для экономистов : учебн. пособие для вузов / Н.В. Басова, Т.Ф. Гайвоненко. - 2-е изд. - Ростов н/Д : Феникс, 1999</t>
  </si>
  <si>
    <t>Шевелева С.А. Основы экономики и бизнеса : учебн.пособие для спо / С.А. Шевелева, В.Е. Стогов. - 2-е изд., перераб. и доп. - М. : ЮНИТИ-ДАНА, 2005</t>
  </si>
  <si>
    <t>Банки и банковское дело : учебное пособие для вузов / под ред. И.Т. Балабанова. - СПб. : Питер, 2001</t>
  </si>
  <si>
    <t>Толстик Н.В.  Статистика : учебн.пособие для спо / Н.В. Толстик, Н.М. Матегорина. - Ростов н/Д : Феникс, 2000</t>
  </si>
  <si>
    <t>Статистика : курс лекций для ссузов / ред.: Л.П. Харченко [и др.]. - М. : ИНФРА-М, 1998</t>
  </si>
  <si>
    <t>Статистика : учебн. пособие для вузов / под ред. М.Р. Ефимовой. - М. : ИНФРА-М, 2000</t>
  </si>
  <si>
    <t>Гусаров В.М. Статистика : учебн.пособие для вузов / В.М. Гусаров. - М. : ЮНИТИ-ДАНА, 2002.</t>
  </si>
  <si>
    <t>Октябрьский П.Я. Статистика : учебн. пособие для вузов / П.Я. Октябрьский. - 2-е, испр. и доп. - СПб. : Изд-во СПб. ун-та, 2001</t>
  </si>
  <si>
    <t>Статистика : учебник для спо / под ред. В.С. Мхитаряна. - 8-е изд., стереотип. - М. : Академия, 2008</t>
  </si>
  <si>
    <t>Тарновская Л.И.  Статистика : учебн. пособие для вузов / Л.И. Тарновская. - М. : Академия, 2008.</t>
  </si>
  <si>
    <t>Суйц В.П. Аудит : учебник для спо/ В.П. Суйц. - 4-е изд., перераб. - Москва : КноРус, 2015</t>
  </si>
  <si>
    <t>Михалева Е.П. Менеджмент : учебн. пособие для спо / Е.П. Михалева. - 2-е изд., перераб. и доп. - Москва : Юрайт, 2016</t>
  </si>
  <si>
    <t>Сиденко А.В.  Статистика : учебник / А.В. Сиденко, Г.Ю. Попов, В.М. Матвеева. - М. : Дело и Сервис, 2000</t>
  </si>
  <si>
    <t>Годин А.М.  Статистика : учебник для вузов / А.М. Годин. - 4-е изд., доп. и перераб. - М. : Дашков и К, 2006.</t>
  </si>
  <si>
    <t>Иностранный язык</t>
  </si>
  <si>
    <t>Сергеева И.И. Информатика : учебник для спо / И.И. Сергеева, А.А. Музалевская, Н.В. Тарасова. - М. : ФОРУМ: ИНФРА-М, 2008</t>
  </si>
  <si>
    <t>Колмыкова Е.А.  Информатика : учебн. пособие для спо / Е.А. Колмыкова, И.А. Кумскова. - 6-е изд., стереотип. - М. : Академия, 2009</t>
  </si>
  <si>
    <t>Ляхович В.Ф. Основы информатики : учебн. пособие для спо / В.Ф. Ляхович, С.О. Крамаров. - 4-е изд. - Ростов н/Д : Феникс, 2004</t>
  </si>
  <si>
    <t>Мелихова Л.В. Правовое обеспечение профессиональной деятельности : учебное пособие / Л.В. Мелихова. - Ростов н/Д : Феникс, 2001</t>
  </si>
  <si>
    <t>Бархатова Е.Ю.  Правовое обеспечение профессиональной деятельности : учебник для ссузов / Е.Ю. Бархатова. - М. : Проспект, 2006</t>
  </si>
  <si>
    <t>Румынина В.В.  Правовое обеспечение профессиональной деятельности : учебник для спо / В.В. Румынина. - 5-е изд., стереотип. - М. : Академия, 2009</t>
  </si>
  <si>
    <t>Теория бухгалтерского учета</t>
  </si>
  <si>
    <t>Финансы, денежное обращение и кредит</t>
  </si>
  <si>
    <t>Анализ финансово-хозяйственной деятельности</t>
  </si>
  <si>
    <t>Аудит</t>
  </si>
  <si>
    <t>Стратегия и тактика рынка</t>
  </si>
  <si>
    <t>Рынок и ценообразование</t>
  </si>
  <si>
    <t>Кредитные отношения</t>
  </si>
  <si>
    <t>Внешнеэкономическая деятельность</t>
  </si>
  <si>
    <t>Региональная экономика</t>
  </si>
  <si>
    <t>Правовое обеспечение профессиональной деятельности : учебник для спо / под ред. Д.О. Тузова, В.С. Аракчеева. - М. : ФОРУМ: ИНФРА-М, 2006</t>
  </si>
  <si>
    <t>Экономика предприятия : учебник для вузов / В.Я. Горфинкель [и др.];  под ред. В.Я. Горфинкеля, В.А. Швандара. - 4-е изд., перераб. и доп. - М. : ЮНИТИ-ДАНА, 2007</t>
  </si>
  <si>
    <t>Экономика предприятия : учебник для вузов / ред.: В.Я. Горфинкель, В.А. Швандар. - 2-е изд., перераб. и доп. - М. : Банки и биржи: ЮНИТИ, 1998</t>
  </si>
  <si>
    <t>Волков О.И. Экономика предприятия : курс лекций: для вузов / О.И. Волков, В.К. Скляренко. - М. : ИНФРА-М, 2011</t>
  </si>
  <si>
    <t>Горелов А.А.  Основы философии : учебник для спо / А.А. Горелов. - 15-е изд., стереотип. - Москва : Академия, 2014</t>
  </si>
  <si>
    <t>Основы философии : учебник для спо / В.П. Кохановский [и др.]. - 15-е изд., стереотип. - Москва : КноРус, 2015.</t>
  </si>
  <si>
    <t>Артемов В.В. История для профессий и специальностей технического, естественно-научного, социально-экономического профилей. Часть 1: учебник для нпо и спо / В.В. Артемов, Ю.Н. Лубченков. - 7-е изд., стереотип. - Москва : Академия, 2014</t>
  </si>
  <si>
    <t>Артемов В.В. История для профессий и специальностей технического, естественно-научного, социально-экономического профилей. Часть 2: учебник для нпо и спо / В.В. Артемов, Ю.Н. Лубченков. - 7-е изд., стереотип. - Москва : Академия, 2014</t>
  </si>
  <si>
    <t>Артемов В.В. История (для всех специальностей спо) : учебник / В.В. Артемов, Ю.Н. Лубченков. - 3-е изд., стереотип. - Москва : Академия, 2014</t>
  </si>
  <si>
    <t>Кравченко А.П. Немецкий для колледжей : [учебн. пособие] / А.П. Кравченко. - 2-е изд. - Ростов-на-Дону : Феникс, 2014.</t>
  </si>
  <si>
    <t>Халилова Л.А. English for students of economics = Учебник английского языка для студентов-экономистов : учебник / Л.А. Халилова. - 3-е изд., доп. и перераб. - М. : ФОРУМ, 2014</t>
  </si>
  <si>
    <t>Бишаева А.А.  Физическая культура : учебник для нпо и спо / А.А. Бишаева. - 7-е изд., стереотип. - Москва : Академия, 2014</t>
  </si>
  <si>
    <t>Физическая культура : учебник для спо / Н.В. Решетников [и др.]. - 14-е изд., исправ. - Москва : Академия, 2014</t>
  </si>
  <si>
    <t>Антонова Е.С. Русский язык и культура речи : учебник для спо / Е.С. Антонова, Т.М. Воителева. - 12-е изд., стереотип. - Москва : Академия, 2013</t>
  </si>
  <si>
    <t>Антонова Е.С. Русский язык и культура речи : учебник для спо / Е.С. Антонова, Т.М. Воителева. - 13-е изд., стереотип. - Москва : Академия, 2014</t>
  </si>
  <si>
    <t>Башмаков М.И. Математика : учебник для нпо и спо / М.И. Башмаков. - 9-е изд., стереотип. - Москва : Академия, 2014</t>
  </si>
  <si>
    <t>Григорьев С.Г.  Математика : учебник для спо / С.Г. Григорьев, С.В. Иволгина ;  под ред. В.А. Гусева. - 10-е изд., стереотип. - Москва : Академия, 2014</t>
  </si>
  <si>
    <t>Михеева Е.В. Информационные технологии в профессиональной деятельности : учебн. пособие для спо/ Е.В. Михеева. - 13-е изд., стереотип. - Москва : Академия, 2014.</t>
  </si>
  <si>
    <t>Экономика предприятия : учебник для вузов / под ред. Е.Л. Кантора. - 2-е изд. - М. [и др.] : Питер, 2007</t>
  </si>
  <si>
    <t>Чуев И.Н. Экономика предприятия : учебник для вузов / И.Н. Чуев, Л.Н. Чуева. - 6-е изд., перераб. и доп. - М. : Дашков и К, 2009</t>
  </si>
  <si>
    <t>Экономика предприятия : учебное пособие / Т.А. Симунина [и др.]. - 3-е изд., перераб. и доп. - М. : КноРус, 2008</t>
  </si>
  <si>
    <t>Скляренко В.К. Экономика предприятия : учебник для вузов / В.К. Скляренко, В.М. Прудников. - М. : ИНФРА-М, 2009</t>
  </si>
  <si>
    <t>Мяснянкина О.В. Экономика предприятия : учебн. пособие для вузов / О.В. Мяснянкина, Б.Г. Преображенский. - М. : КноРус, 2009</t>
  </si>
  <si>
    <t>Гордиенко Ю.Ф.  Менеджмент : учебник для спо / Ю.Ф. Гордиенко, Д.В. Обухов, М.Г. Зайналабидов. - М. : Московские учебники, 2006</t>
  </si>
  <si>
    <t>Переверзев М.П.  Менеджмент : учебник для вузов / М.П. Переверзев, Н.А. Шайденко, Л.Е. Басовский. - М. : ИНФРА-М, 2002</t>
  </si>
  <si>
    <t>Гладков И.С.  Менеджмент : учебн. пособие для вузов / И.С. Гладков. - М. : Дашков и К, 2003.</t>
  </si>
  <si>
    <t>Веснин В.Р. Основы менеджмента с приложением схем : учебник / В.Р. Веснин. - 4-е изд., испр. и доп. - М. : ЭЛИТ, 2004</t>
  </si>
  <si>
    <t>Глухов В.В. Менеджмент : учебник для вузов / В.В. Глухов. - 3-е изд. - М. [и др.] : Питер, 2008</t>
  </si>
  <si>
    <t>Семенов А.К. Основы менеджмента : учебник для вузов / А.К. Семенов, В.И. Набоков. - М. : Дашков и К, 2004</t>
  </si>
  <si>
    <t>Полукаров В.Л. Основы менеджмента : учебн. пособие для вузов / В.Л. Полукаров. - 2-е изд., перераб. - М. : КноРус, 2008</t>
  </si>
  <si>
    <t>Мескон М.Х. Основы менеджмента : учебник / М.Х. Мескон, М. Альберт, Ф. Хедоури. - 3-е изд. - М. [и др.] : Вильямс, 2006</t>
  </si>
  <si>
    <t>Драчева Е.Л. Менеджмент : учебник для спо / Е.Л. Драчева, Л.И. Юликов. - 3-е изд., стереотип. - М. : Академия, 2003</t>
  </si>
  <si>
    <t>Грибов В.Д.  Менеджмент : учебное пособие для спо / В.Д. Грибов. - М. : КноРус, 2007</t>
  </si>
  <si>
    <t>Прошкина Т.П.  Менеджмент : учебн. пособие для спо / Т.П. Прошкина. - Ростов н/Д : Феникс, 2007</t>
  </si>
  <si>
    <t>Безопасность жизнедеятельности : учебник для спо /под ред. С.В. Белова. - М. : Высшая школа, 2000</t>
  </si>
  <si>
    <t>Безопасность жизнедеятельности : учебн. пособие для спо / А.Т. Смирнов [и др.]. - М. : Дрофа, 2005</t>
  </si>
  <si>
    <t>Бондаренко В.Ф. Социология. Программа конкретного социологического
исследовния.- 2004 г. (CD)</t>
  </si>
  <si>
    <t xml:space="preserve">Политология. Под ред. Мельвиля А.Ю.- 2009 г. (CD) </t>
  </si>
  <si>
    <t>Боревский, Л.Я. Курс математики: справочник. – М, 2000 (CD)</t>
  </si>
  <si>
    <t>Курс математики для школьников и абитуриентов: справочник. – М, 1999  (CD)</t>
  </si>
  <si>
    <t>Базиков А.А. Экономическая теория: курс лекций.- 2005 г. (CD)</t>
  </si>
  <si>
    <t>Носова С.С. Экономическая теория.- 2010 г. (CD)</t>
  </si>
  <si>
    <t>Харитонов Д.Я. Экономическая теория: предмет, метод и функции: видеолекция.- 2004 г. (CD)</t>
  </si>
  <si>
    <t>Сергеев И.В., Веретенникова И. И. Экономика организаций
(предприятий): электронный учебник.- 2010 г. (CD)</t>
  </si>
  <si>
    <t>Зайцев, Н.Л. Экономика промышленного предприятия. Практикум: Учебное
пособие.- 2004 г. (CD)</t>
  </si>
  <si>
    <t>Грузинов, В.П. Экономика предприятия: интерактивный учебный курс.- 2006 г. (CD)</t>
  </si>
  <si>
    <t>Богомолов Н.В. Математика : учебник / Н.В. Богомолов, П.И. Самойленко. - М. : Дрофа, 2005</t>
  </si>
  <si>
    <t>Пехлецкий И.Д. Математика : учебник / И.Д. Пехлецкий. - 2-е изд., стереотип. - М. : Академия, 2002.</t>
  </si>
  <si>
    <t>Филимонова Е.В. Математика : учебн. пособие для ссузов / Е.В. Филимонова. - 4-е изд., доп. и перераб. - Ростов н/Д : Феникс, 2008</t>
  </si>
  <si>
    <t>Омельченко В.П.  Математика : учебн. пособие для спо / В.П. Омельченко, Э.В. Курбатова. - 3-е изд., исправ. - Ростов н/Д : Феникс, 2008</t>
  </si>
  <si>
    <t>Алгебра и начала анализа. Ч.1: учебник / под ред. Г.Н. Яковлева. - 3-е изд.,перераб. - М. : Наука, 1987</t>
  </si>
  <si>
    <t>Алгебра и начала анализа. Ч.2 : учебник / под ред. Г.Н. Яковлева. - 3-е изд.,перераб. - М. : Наука, 1988</t>
  </si>
  <si>
    <t>Введенская Л.А. Русский язык и культура речи : учебн. пособие для вузов / Л.А. Введенская, Л.Г. Павлова, Е.Ю. Кашаева. - 23-е изд. - Ростов н/Д : Феникс, 2008</t>
  </si>
  <si>
    <t>Русский язык и культура речи : учебник для вузов / под ред. В.И. Максимова. - М. : Гардарики, 2002</t>
  </si>
  <si>
    <t>Голуб И.Б. Русский язык и культура речи : учебн. пособие для вузов / И.Б. Голуб. - М. : Логос, 2003</t>
  </si>
  <si>
    <t>Лекции по культурологии.- 2007 г. (CD)</t>
  </si>
  <si>
    <t xml:space="preserve">Немировская Л.З. Культурология. Установочная лекция.- 2005 г. (CD)
</t>
  </si>
  <si>
    <t>Русский язык и культура речи (ДО)</t>
  </si>
  <si>
    <t>Толковый словарь Владимира Даля. М. 1997г. -  CD</t>
  </si>
  <si>
    <t>Сдаем Единый экзамен – 2002г. -  CD</t>
  </si>
  <si>
    <t>БРОКГАУЗЪ И ЕФРОНЪ - энциклопедический словарь в 86 томах с иллюстра-циями. - М. 2003г. -  CD</t>
  </si>
  <si>
    <t>Русский язык без шпаргалок: репетитор. - 1999г. – видеокурс (ВК)</t>
  </si>
  <si>
    <t>Лобыничева А.В. Правоведение: учебник. – М. 2004г. -  CD</t>
  </si>
  <si>
    <t>Основы правовых знаний. Диск 1. 1999г. -  CD</t>
  </si>
  <si>
    <t>Основы правовых знаний. Диск 2.1999г. -  CD</t>
  </si>
  <si>
    <t>Основы правовых знаний. Диск 3. 1999г. -  CD</t>
  </si>
  <si>
    <t>Основы правовых знаний. Диск 4. 1999г. – CD</t>
  </si>
  <si>
    <t>Основы правовых знаний. Диск 5.1999г. -  CD</t>
  </si>
  <si>
    <t>Основы права (ДО)</t>
  </si>
  <si>
    <t>Нечаев. Н.Н. Правовое образование в системе общего среднего образования: цели и перспективы развития, ч 1. – аудиокурс (АК)</t>
  </si>
  <si>
    <t>Нечаев. Н.Н. Правовое образование в системе общего среднего образования: цели и перспективы развития, ч 2. – аудиокурс (АК)</t>
  </si>
  <si>
    <t>Основы правовых знаний: учебные фильмы. – М. 1999г. – видеокурс (ВК)</t>
  </si>
  <si>
    <t>Правоведение./В.А. Алексеенко и др.- М.: Кнорус, 2008г. -  (CD)</t>
  </si>
  <si>
    <t>Психология личности: хрестоматия, тексты / под ред. Ю.Б. Гиппенрейтер,А.А. Пузырея.- 2004 г.(CD)</t>
  </si>
  <si>
    <t>Никандров В.В. Психология: электронный учебник.- 2008 г. (CD)</t>
  </si>
  <si>
    <t>Денисенко С.И. Психология и педагогика: установочная видеолекция.- 2004 г.(CD)</t>
  </si>
  <si>
    <t>Бучило Н.Ф., А.Н.Чумаков. Философия: учебник. - М.: КноРУС, 2009 г. (CD)</t>
  </si>
  <si>
    <t>Социальная психология</t>
  </si>
  <si>
    <t>Экономическая теория</t>
  </si>
  <si>
    <t>Экономика организации (предприятия)</t>
  </si>
  <si>
    <t>Статистика</t>
  </si>
  <si>
    <t>Маркетинг</t>
  </si>
  <si>
    <t>Бухгалтерский учет</t>
  </si>
  <si>
    <t>Основы банковского дела</t>
  </si>
  <si>
    <t>Бизнес-планирование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</si>
  <si>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</si>
  <si>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</si>
  <si>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</si>
  <si>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Российская газета: газета. - 2010, 2011, 2012, 2013, 2014, 2015</t>
  </si>
  <si>
    <t>Смоленская газета: газета. - 2010, 2011, 2012, 2013,2014,2015</t>
  </si>
  <si>
    <t>Смоленские новости: газета. - 2010, 2011</t>
  </si>
  <si>
    <t>Смоленск: журнал (2015/3)</t>
  </si>
  <si>
    <t>Бухгалтер. Учет. Налоги (2010/12)</t>
  </si>
  <si>
    <t>на 01.04.15</t>
  </si>
  <si>
    <t>Вопросы экономики (2010/12,2011/12,2012/12,2013/12,2014/6,2015/2)</t>
  </si>
  <si>
    <t>Главбух: журнал (2010/24,2011/12)</t>
  </si>
  <si>
    <t>Современный бухучет (2011/6,2012/12,2013/12,2014/6)</t>
  </si>
  <si>
    <t>Бухгалтерский учет (2011/6,2012/12,2013/12,2014/6,2015/3)</t>
  </si>
  <si>
    <t>Управление качеством</t>
  </si>
  <si>
    <t>Управление персоналом</t>
  </si>
  <si>
    <t>Основы исследовательской деятельности</t>
  </si>
  <si>
    <t>Государственное регулирование экономики</t>
  </si>
  <si>
    <t>Экономическая статистика</t>
  </si>
  <si>
    <t>Система национальных счетов</t>
  </si>
  <si>
    <t>Налоги и налогообложение</t>
  </si>
  <si>
    <t>Страховое дело</t>
  </si>
  <si>
    <t>Основы предпринимательства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</si>
  <si>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</si>
  <si>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</si>
  <si>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</si>
  <si>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</si>
  <si>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</si>
  <si>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</si>
  <si>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</si>
  <si>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</si>
  <si>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</si>
  <si>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</si>
  <si>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</si>
  <si>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</si>
  <si>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</si>
  <si>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</si>
  <si>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Наименование дисциплин, входящих в заявленную образовательную программу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</si>
  <si>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</si>
  <si>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</si>
  <si>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</si>
  <si>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Информатика</t>
  </si>
  <si>
    <t>Невлева И.М.  Философия: учеб.пособие для вузов / И.М. Невлева. - М.: Радио и связь, 2002</t>
  </si>
  <si>
    <t>Философия : учебник / И.Я. Копылов [и др.]. - М.: ИНФРА-М: НГТУ, 2002</t>
  </si>
  <si>
    <t xml:space="preserve">Спиркин А.Г.  Философия : учебник для вузов. - 2-е изд. / А.Г. Спиркин. - М.: Гардарики, 2004. </t>
  </si>
  <si>
    <t>Кириленко Г.Г. Философия. Высшее образоввание : учебное пособие / Г.Г. Кириленко, Е.В. Шевцов. - М.: Эксмо-Пресс, 2003.</t>
  </si>
  <si>
    <t>Канке В.А.  Философия. Исторический и систематический курс : учебник / В.А. Канке. - 4-е изд., перераб и доп. - М.: Логос, 2002.</t>
  </si>
  <si>
    <t>Матвиишин В.Г. Бизнес-курс французского языка : учебн. пособие / В.Г. Матвиишин, В.П. Ховхун ;  под ред. В.Г. Матвиишина. - Киев : Логос, 2007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</si>
  <si>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</si>
  <si>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Раздел 3. Обеспечение дополнительной литературой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</si>
  <si>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</si>
  <si>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</si>
  <si>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</si>
  <si>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</si>
  <si>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</si>
  <si>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</si>
  <si>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</si>
  <si>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</si>
  <si>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</si>
  <si>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</si>
  <si>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</si>
  <si>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Раздел 2. Обеспечение образовательного процесса учебной и учебно-методической литературой</t>
  </si>
  <si>
    <t>Количество 
наимен.</t>
  </si>
  <si>
    <t>Количество учебников за 5 лет</t>
  </si>
  <si>
    <t xml:space="preserve">Спиркин А.Г.  Философия: учебник для вузов / А.Г. Спиркин. - М.: Гардарики, 2002. 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</si>
  <si>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</si>
  <si>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</si>
  <si>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</si>
  <si>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</si>
  <si>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Количество экз. , точек доступа</t>
  </si>
  <si>
    <t>Как сделать идеальную фигуру: справочник. - 2000г.  (CD)</t>
  </si>
  <si>
    <t>Физическая культура (лекции ДО)</t>
  </si>
  <si>
    <t>Основы философии (лекции ДО)</t>
  </si>
  <si>
    <t>Лекции по философии для компьютера и мобилы.(CD)</t>
  </si>
  <si>
    <t>Проблема человека в русской философии: справочник. 1998г.  (CD)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</si>
  <si>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</si>
  <si>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</si>
  <si>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</si>
  <si>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</si>
  <si>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</si>
  <si>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Microsoft Encarta, encyclopedia. – М., 1996г. (CD)</t>
  </si>
  <si>
    <t>Test Of English as Foreign Language (TOEFL)  (CD)</t>
  </si>
  <si>
    <t>Von Aachen bis Zwickau. – М., 1999 (CD)</t>
  </si>
  <si>
    <t>Немецкий язык за 2 недели. – М., 2006г.  (CD)</t>
  </si>
  <si>
    <t>Немецкий язык: лингафонный курс. – М., 2001 (CD)</t>
  </si>
  <si>
    <t>Немецкий: полный курс. – М., 2003 (CD)</t>
  </si>
  <si>
    <t>ПРОФЕССОР ХИГГИНС, Английский без акцента! М., 1997г. 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</si>
  <si>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</si>
  <si>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</si>
  <si>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</si>
  <si>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</si>
  <si>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</si>
  <si>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</si>
  <si>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</si>
  <si>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</si>
  <si>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</si>
  <si>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</si>
  <si>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</si>
  <si>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</si>
  <si>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</si>
  <si>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</si>
  <si>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</si>
  <si>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</si>
  <si>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</si>
  <si>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</si>
  <si>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Основы информатики. 2001г. CD</t>
  </si>
  <si>
    <t>Основы компьютерной грамотности, вып 1. CD</t>
  </si>
  <si>
    <t>Заключение по специальности</t>
  </si>
  <si>
    <t>Дисциплина</t>
  </si>
  <si>
    <t>Всего</t>
  </si>
  <si>
    <t>Гриф</t>
  </si>
  <si>
    <t>%</t>
  </si>
  <si>
    <t>ИТОГО</t>
  </si>
  <si>
    <t>Переверзев М.П.Менеджмент.- 2006 г.(CD)</t>
  </si>
  <si>
    <t>Основы менеджмента / Л.В. Плахова и др.- 2008 г. (CD)</t>
  </si>
  <si>
    <t>Лекции по менеджменту.- 2006 г.(CD)</t>
  </si>
  <si>
    <t>Мухамедьяров А.М. Инновационный менеджмент: учеб. пособие, 2006г. - CD</t>
  </si>
  <si>
    <t>Статистика. Под ред М.Г. Назарова.- 2008 г. (CD)</t>
  </si>
  <si>
    <t>Салин В.Н, Чурилова Э.Ю, Шпаковская Е.П. Статистика.- 2008 г. (CD)</t>
  </si>
  <si>
    <t>Басовский Л.Е. Маркетинг: учеб. пособие. – М., 2006 CD</t>
  </si>
  <si>
    <t>Беляев В.И. Маркетинг: основы теории и практики: учебн. пособие. – М., 2004 CD</t>
  </si>
  <si>
    <t>Годин А.М. Маркетинг: учебник. – М., 2005 CD</t>
  </si>
  <si>
    <t>Маркетинг: лекции для студентов. 2006. CD</t>
  </si>
  <si>
    <t>Маркетинг: учебник. – М.,2003г. CD</t>
  </si>
  <si>
    <t>Образцы документов: сборник документов. – М., 2003 (СD)</t>
  </si>
  <si>
    <t>Лекции по делопроизводству. – М., 2008 CD</t>
  </si>
  <si>
    <t>Нечитайло А.И. Теория бухгалтерского учета.- 2004 г. (CD)</t>
  </si>
  <si>
    <t>Наумова Е.А. Теория бухгалтерского учета: Видеоколлекция.- 2002 г. (ВК)</t>
  </si>
  <si>
    <t>Миляков Н.В. Финансы: учебник. – М., 2006 CD</t>
  </si>
  <si>
    <t>Управление финансами: финансовый учет для руководителей: курс лекций. – М., 2003  CD</t>
  </si>
  <si>
    <t>Финансы. А.И. Архипов, И.А. Погосов, И.В. Караваева и др.- 2009 г. (CD)</t>
  </si>
  <si>
    <t>Соловьева Т.С. Финансы и кредит: Видеоколлекция.- 2002 г. (ВК)</t>
  </si>
  <si>
    <t>Черняк В.З. Бизнес- планирование.- 2008 г. (CD)</t>
  </si>
  <si>
    <t xml:space="preserve">Правовое обеспечение профессиональной деятельности (ДО) </t>
  </si>
  <si>
    <t>Компьютерная правовая библиотека ЗАКОН” ЛИГА: консультант: справочник. 1998г. -CD</t>
  </si>
  <si>
    <t>Ваш адвокат: сборник норм. актов. Вып. №5.2002г. - CD</t>
  </si>
  <si>
    <t>Ваш адвокат: сборник норм. актов. Вып. №6. 2003г. -CD</t>
  </si>
  <si>
    <t>Виртуальная юридическая консультация: справочник. Выпуск №3: на 2 CD. 2003г. - CD</t>
  </si>
  <si>
    <t>КонсультантПлюс: Высшая школа: сборник норм. актов. Выпуск 2 (осень 2004). 2004г. - CD</t>
  </si>
  <si>
    <t>КонсультантПлюс: Высшая школа: сборник норм. актов. Выпуск 5 (весна 2006). 2006 г. - CD</t>
  </si>
  <si>
    <t>Международные правовые акты: справочник. 2004г. - CD</t>
  </si>
  <si>
    <t>Правовая библиотека "КОДЕКС" для студен-тов и преподавателей, февр. 2004.  2004 г. -  CD</t>
  </si>
  <si>
    <t>Правовая библиотека "КОДЕКС" для студен-тов и преподавателей. Выпуск 2. 2003г. - CD</t>
  </si>
  <si>
    <t>Сборник регионального законодательства. 2001г. - CD</t>
  </si>
  <si>
    <t>Собрание законодательства РФ, бюллетень нормативных актов федеральных органов ис-полнительной власти 1994-1997. - CD</t>
  </si>
  <si>
    <t>Справочная правовая система Германии Bundesrecht "Juris": диск 1. 1999г. - CD</t>
  </si>
  <si>
    <t>Справочная правовая система Германии Bundesrecht "Juris": диск 2. 1999г. - CD</t>
  </si>
  <si>
    <t>Судебная и арбитражная практика: сборник норм. актов. Выпуск 3. 1999г. - CD</t>
  </si>
  <si>
    <t>Энциклопедия российского права, июль 2001. Выпуск №7(65). 2001г. - CD</t>
  </si>
  <si>
    <t>Энциклопедия российского права: выпуск № 6 (88). 2003г. - CD</t>
  </si>
  <si>
    <t>Энциклопедия российского права: московское законодательство, июнь 2003. Выпуск № 6 (40). 2003г. - CD</t>
  </si>
  <si>
    <t>Энциклопедия российского права: февраль 1997г. - CD</t>
  </si>
  <si>
    <t>Юридический справочник для всех. - 1998. - №1(3). 1998г. - CD</t>
  </si>
  <si>
    <t>Энциклопедия российского законодательства. Осень 2001 года. 2001г. - CD</t>
  </si>
  <si>
    <t>Безопасность жизнедеятельности (лекции ДО)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</si>
  <si>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</si>
  <si>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</si>
  <si>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</si>
  <si>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>Басовский, Л.Е. Управление качеством.- 2004 г. (CD)</t>
  </si>
  <si>
    <t>Коэфф. кн/об.</t>
  </si>
  <si>
    <t>Коэффициент книгообеспеченности</t>
  </si>
  <si>
    <t>Португалов В.Д. Учебник по английскому языку. Economics: учебник для вузов/ В.Д. Португалов. - М: АСТ, 2007</t>
  </si>
  <si>
    <t>Алгебра и начала анализа : учебник / под ред. А.Н. Колмогорова. - 14-е изд. - М. : Просвещение, 2004</t>
  </si>
  <si>
    <t>Рогожин М.Ю. Делопроизводство : курс лекций / М.Ю. Рогожин. - М. : Проспект, 2008</t>
  </si>
  <si>
    <t>Налоги и налогообложение: учебник для вузов/ В.Ф. Тарасова [и др.]; под ред. В.Ф.Тарасовой. - М: КноРус, 2009</t>
  </si>
  <si>
    <t>Акинин П.В. Налоги и налогообложение: учеб. пособие для вузов/ П.В. Акинин, Е.Ю. Жидкова. - М.: Эксмо, 2008</t>
  </si>
  <si>
    <t>Налоги: учеб. пособие для вузов/ Д.Г.Черник [и др.]; ред. Д.Г.Черник. - 4-е изд., перераб.и доп. - М: Финансы и статистика, 1999.</t>
  </si>
  <si>
    <t>Скрипниченко В. Налоги и налогообложение: учебное пособие для вузов/ В.Скрипниченко. - М. [и др]: Питер, 2008</t>
  </si>
  <si>
    <t>Захарьин В.Р. Налоги и налогообложение: учеб. пособие для ссузов/ В.Р. Захарьин. - М.: ФОРУМ: ИНФРА-М, 2008.</t>
  </si>
  <si>
    <t>Мандрощенко О.В.  Налоги и налогообложение : учебн. пособие для вузов / О.В. Мандрощенко, М.Р. Пинская. - М. : Дашков и К, 2007</t>
  </si>
  <si>
    <t>Паскачев А.Б.  Налоги и налогообложение : учебн. пособие для вузов / А.Б. Паскачев. - М. : Высшее образование, 2008</t>
  </si>
  <si>
    <t>Лукаш Ю.А. Налоги и налогообложение в Российской Федерации : учебник для вузов / Ю.А. Лукаш. - М. : Книжный мир, 2001</t>
  </si>
  <si>
    <t>на 01.01.2016</t>
  </si>
  <si>
    <t>315-бз</t>
  </si>
  <si>
    <r>
      <t xml:space="preserve">форма обучения </t>
    </r>
    <r>
      <rPr>
        <u val="single"/>
        <sz val="14"/>
        <rFont val="Times New Roman"/>
        <family val="1"/>
      </rPr>
      <t>заочная</t>
    </r>
  </si>
  <si>
    <t>Пономарев А.И.  Налоги и налогообложение в Российской Федерации : учебное пособие / А.И. Пономарев. - Ростов н/Д : Феникс, 2001</t>
  </si>
  <si>
    <t>Информационные технологии в профессиональной деятельности</t>
  </si>
  <si>
    <t>Управление персоналом: инструменты руководителя.- 2003 г. (CD)</t>
  </si>
  <si>
    <t>Управление персоналом: инструменты руководителя 2-е издание.- 2004 г. (CD)</t>
  </si>
  <si>
    <t>Бухалков, М.И. Управление персоналом.- 2005 г. (CD)</t>
  </si>
  <si>
    <t>Веснин В.Р. Управление персоналом. Теория и практика: электронный учебник.- 2009 г. (CD)</t>
  </si>
  <si>
    <t>Основы исследовательской деятельности (ДО)</t>
  </si>
  <si>
    <t>Бухучет (Образовательная программа).- 1997 г.(CD)</t>
  </si>
  <si>
    <t>Скрипниченко В.А. Налоги и налогообложение.-2008 г. (CD )</t>
  </si>
  <si>
    <t>Ильина Л.А. Налоги и налогообложение. Часть 1: Видеоколлекция.- 2002 г.
 (ВК)</t>
  </si>
  <si>
    <t>Ильина Л.А. Налоги и налогообложение. Часть 2: Видеоколлекция.- 2002 г. (ВК)</t>
  </si>
  <si>
    <t>Школьный курс информатики.1999г. CD</t>
  </si>
  <si>
    <t>Энциклопедия персонального компьютера Кирилла и Мефодия. 1996г. CD</t>
  </si>
  <si>
    <t>Компьютер с нуля:  видеокурс. 1996г. (ВК)</t>
  </si>
  <si>
    <t>Персональный компьютер для начинающих: видеокурс. Часть 2. 1997г. (ВК)</t>
  </si>
  <si>
    <t>Экологические основы природопользования (ДО)</t>
  </si>
  <si>
    <t>Полный сборник кодексов Российской Федерации: офиц. тексты / гл. ред. В.И. Борисов. - М.; Воронеж : Информэкспо: Изд-во Борисова, 2003</t>
  </si>
  <si>
    <t xml:space="preserve"> О несостоятельности (банкротстве) : федер.закон. - Новосибирск : Сиб.унив.изд-во, 2007.</t>
  </si>
  <si>
    <t xml:space="preserve"> Таможенный кодекс Российской Федерации : принят Гос.Думой 25 апреля 2003 г. - М. : ОМЕГА-Л, 2007</t>
  </si>
  <si>
    <t xml:space="preserve"> Трудовой кодекс Российской Федерации. - М. : Эксмо, 2005</t>
  </si>
  <si>
    <t xml:space="preserve"> Семейный кодекс Российской Федерации. - М. : Юрайт, 2002</t>
  </si>
  <si>
    <t>Шевелева С.А. Основы экономики и бизнеса : учебн. пособие для спо / С.А. Шевелева, В.Е. Стогов. - 3-е изд., перераб. и доп. - М. : ЮНИТИ, 2008</t>
  </si>
  <si>
    <t>Васильева М.М.  Немецкий язык для студентов-экономистов : учебник / М.М. Васильева. - М. : Гардарики, 2003</t>
  </si>
  <si>
    <t>Харченко Н.М.  Статистика : учебник для вузов и ссузов / Н.М. Харченко. - 2-е изд., перераб. и доп. - М. : Дашков и К, 2009</t>
  </si>
  <si>
    <t>Швецкая В.М. Бухгалтерский учет : учебное пособие для спо / В.М. Швецкая, Н.А. Головко. - 2-е изд., доп. и перераб. - М. : Дашков и К, 2004</t>
  </si>
  <si>
    <t>Гомола А.И.  Бухгалтерский учет / А.И. Гомола, В.Е. Кириллов, С.В. Кириллов. - 5-е изд., исправ. - М. : Академия, 2008</t>
  </si>
  <si>
    <t>Гусева Т.М. Бухгалтерский учет : учебно-практич. пособие / Т.М. Гусева, Т.Н. Шеина. - М. : Проспект, 2006</t>
  </si>
  <si>
    <t>Богаченко В.М. Бухгалтерский учет : учебн.пособие / В.М. Богаченко, Н.А. Кириллова. - 11-е изд., перераб. и доп. - Ростов н/Д : Феникс, 2008</t>
  </si>
  <si>
    <t>Карагод В.С. Налоги и налогообложение : учебн. пособие для ссузов / В.С. Карагод, В.В. Худолеев. - М. : ФОРУМ: ИНФРА-М, 2004</t>
  </si>
  <si>
    <t>Брыкова Н.В. Налоги и налогообложение : практикум / Н.В. Брыкова. - М. : Академия, 2005.</t>
  </si>
  <si>
    <t>Худолеев В.В. Налоги и налогообложение : учебник для спо / В.В. Худолеев. - 4-е изд., исправ. и доп. - М. : ФОРУМ, 2009</t>
  </si>
  <si>
    <t>Скворцов О.В. Налоги и налогообложение : учебн. пособие для спо / О.В. Скворцов, Н.О. Скворцова. - М. : Академия, 2002</t>
  </si>
  <si>
    <t>Иванова Н.В.  Налоги и налогообложение : учебн.пособие для нпо / Н.В. Иванова. - М. : Академия, 2003</t>
  </si>
  <si>
    <t>Рогуленко Т.М. Аудит : учебник для студентов вузов / Т.М. Рогуленко, С.В. Пономарева. - М. : КноРус, 2010</t>
  </si>
  <si>
    <t>Ярцева Н.М. Аудит : элементарный курс: учебн. пособие / Н.М. Ярцева. - М. : Экономистъ, 2003</t>
  </si>
  <si>
    <t>Парушина Н.В.  Аудит : практикум: для спо / Н.В. Парушина, С.П. Суворова, Е.В. Галкина. - М. : ФОРУМ: ИНФРА-М, 2006</t>
  </si>
  <si>
    <t>Шеремет А.Д. Аудит : учебник / А.Д. Шеремет, В.П. Суйц. - 2-е изд., перераб. и доп. - М. : ИНФРА-М, 2001</t>
  </si>
  <si>
    <t>Ковалева О.В. Аудит : учебн.пособие / О.В. Ковалева, Ю.П. Константинов. - 2-е изд., перераб. и доп. - М. : ПРИОР, 2002</t>
  </si>
  <si>
    <t>Пупко Г.М. Аудит и ревизия : учебное пособие / Г.М. Пупко. - 2-е изд. - Минск : Университет, 2004</t>
  </si>
  <si>
    <t xml:space="preserve">Терехов А.А.  Аудит : учебник / А.А. Терехов. - М. : Финансы и статистика, 1998. </t>
  </si>
  <si>
    <t>Безопасность жизнедеятельности : учебник для спо /  под ред. С.В. Белова. - 5-е изд., исправ. и доп. - М. : Высшая школа, 2006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</si>
  <si>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</si>
  <si>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Общие гуманитарные и социально-экономические дисциплины</t>
  </si>
  <si>
    <t>Математические и общие естественнонаучные дисциплины</t>
  </si>
  <si>
    <t>Общепрофессиональные дисциплины</t>
  </si>
  <si>
    <t>Специальные дисциплины</t>
  </si>
  <si>
    <t>Основы права</t>
  </si>
  <si>
    <t>Правовое обеспечение профессиональной деятельности</t>
  </si>
  <si>
    <t>Менеджмент</t>
  </si>
  <si>
    <t>Налетов И.З. Философия : учебник для студентов вузов/ И.З. Налетов. - М.: ИНФРА-М, 2008</t>
  </si>
  <si>
    <t>История : учебн. пособие для спо / П.С. Самыгин [и др.]. - Москва : ИНФРА-М, 2015</t>
  </si>
  <si>
    <t>Статистика : учебник для вузов / под ред. И.И. Елисеевой. - М. : Высшее образование, 2009</t>
  </si>
  <si>
    <t>Менеджмент : учебное пособие для спо / М.Л. Разу [и др.]; под ред. М.Л. Разу. - М. : КноРус, 2008</t>
  </si>
  <si>
    <t>Налоги и налогообложение : учебн. пособие для вузов /  под ред. Г.Б. Поляка, А.Н. Романова. - М. : ЮНИТИ-ДАНА, 2002</t>
  </si>
  <si>
    <t>Радугин А.А. Философия : курс лекций / А.А. Радугин. - 2-е изд., перераб. и доп. - М. : Центр, 2001</t>
  </si>
  <si>
    <t>Философия : учебник / под ред.  В.Н. Лавриненко, В.П. Ратникова. - М. : ЮНИТИ, 2000</t>
  </si>
  <si>
    <t>Канке В.А. Основы философии : учебник / В.А. Канке. - М. : Логос, 2000</t>
  </si>
  <si>
    <t>Горбачев В.Г. Основы философии : курс лекций / В.Г. Горбачев. - Брянск : Курсив, 2000</t>
  </si>
  <si>
    <t>Русский язык и культура речи : учебник для спо / под ред. В.Д. Черняк. - М. : ФОРУМ, 2008</t>
  </si>
  <si>
    <t>Введенская Л.А.  Русский язык и культура речи : учебн. пособие для спо / Л.А. Введенская, М.Н. Черкасова. - 5-е изд. - Ростов н/Д : Феникс, 2005</t>
  </si>
  <si>
    <t>Завьялова В.М.  Практический курс немецкого языка (для начинающих) / В.М. Завьялова, Л.В. Ильина. - М. : ЧеРо, 1999</t>
  </si>
  <si>
    <t>Басова Н.В. Немецкий язык для колледжей : учебник для спо / Н.В. Басова, Т.Г. Коноплева. - 11-е изд. - Ростов н/Д : Феникс, 2007</t>
  </si>
  <si>
    <t>Ивлиева И.В.  Французский язык : учеб. пособие для спо / И.В. Ивлиева, К.Н. Подрезова. - Ростов н/Д : Феникс, 2004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</si>
  <si>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</si>
  <si>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</si>
  <si>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Занимательная экология: обучающая про-грамма. – 2006г. -  CD</t>
  </si>
  <si>
    <t>Экологическая культура и информация в интересах устойчивого развития: аудио и видео материалы.2005г. -  CD</t>
  </si>
  <si>
    <t>Экологическая культура и информация в интересах устойчивого развития: текстовые материалы. – 2005г. -  CD</t>
  </si>
  <si>
    <t>Глобальная экология. Часть 1.- видеофильм (ВК)</t>
  </si>
  <si>
    <t>Глобальная экология. Часть 2. – видео-фильм (ВК)</t>
  </si>
  <si>
    <t>Глобальная экология. Часть 3. – видео-фильм (ВК)</t>
  </si>
  <si>
    <t>Жить или не жить: учебный фильм.- видео-фильм (ВК)</t>
  </si>
  <si>
    <t>Экология. Нетрадиционная энергетика: учебные видеофильмы. (ВК)</t>
  </si>
  <si>
    <t>Христорождественская Л.П.  Английский язык: практический курс. Часть 1 : учебн.пособие / Л.П. Христорождественская. - Минск : Харвест, 2001</t>
  </si>
  <si>
    <t>Христорождественская Л.П. Английский язык: практический курс. Часть 2 : учебн. пособие / Л.П. Христорождественская. - Минск : Харвест, 2001</t>
  </si>
  <si>
    <t>Евсеев Ю.И. Физическая культура : учебн. пособие для вузов/ Ю.И. Евсеев. - Ростов н/Д : Феникс, 2002</t>
  </si>
  <si>
    <t>Итого</t>
  </si>
  <si>
    <t>Информатика : учебник для экономич. спец-тей вузов / под ред. Н.В. Макаровой. - 3-е изд., перераб. - М. : Финансы и статистика, 2006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</si>
  <si>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</si>
  <si>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</si>
  <si>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</si>
  <si>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</si>
  <si>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Гаврилов М.В. Информатика и информационные технологии : учебник для вузов / М.В. Гаврилов. - М. : Гардарики, 2007</t>
  </si>
  <si>
    <t>Информатика. Базовый курс. : учебник для вузов / под ред. С.В. Симоновича. - СПб. : Питер, 2000.</t>
  </si>
  <si>
    <t>Безопасность жизнедеятельности : учеб.пособие для вузов / Э.А. Арустамов [и др.]. - 2-е изд., перераб. - М.: Дашков и К, 2007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</si>
  <si>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</si>
  <si>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Хван Т.А. Безопасность жизнедеятельности : учебн. пособие для вузов / Т.А. Хван, П.А. Хван. - Ростов н/Д.: Феникс, 2001</t>
  </si>
  <si>
    <t>Страхование : учебник / под ред. Т.А. Федоровой. - 2-е изд., перераб. и доп. - М. : Экономистъ, 2005</t>
  </si>
  <si>
    <t>Финансы, денежное обращение и кредит : учебник / под ред. Н.Ф. Самсонова. - М. : ИНФРА-М, 2001</t>
  </si>
  <si>
    <t>Нешитой А.С.  Финансы, денежное обращение и кредит : учебник для вузов / А.С. Нешитой. - 3-е изд., перераб. и доп. - М. : Дашков и К, 2010</t>
  </si>
  <si>
    <t>Колпакова Г.М.  Финансы. Денежное обращение. Кредит : учебное пособие / Г.М. Колпакова. - 2-е изд., перераб. и доп. - М. : Финансы и статистика, 2004</t>
  </si>
  <si>
    <t>Основы банковского дела в Российской Федерации : учебн. пособие для вузов / под ред. О.Г. Семенюты. - Ростов н/Д : Феникс, 2001</t>
  </si>
  <si>
    <t>Банковское дело : учебник для вузов /  под ред. О.И. Лаврушина. - 7-е изд., перераб. и доп. - М. : КноРус, 2008</t>
  </si>
  <si>
    <t>Семибратова О.И.  Банковское дело : учебник  / О.И. Семибратова. - М. : Академия, 2003</t>
  </si>
  <si>
    <t>Банковское дело : учебник для вузов / под ред. Г.Г. Коробовой. - М. : Экономистъ, 2004</t>
  </si>
  <si>
    <t>Жарковская Е.П. Банковское дело : учебн. пособие для вузов / Е.П. Жарковская, И.О. Арендс. - 5-е изд., перераб. - М. : ОМЕГА-Л, 2007</t>
  </si>
  <si>
    <t>Тавасиев А.М. Банковское дело: учебн. пособие для вузов / А.М. Тавасиев. - 2-е изд., перераб. и доп. - М. : Дашков и К, 2010</t>
  </si>
  <si>
    <t>Сорк Д.М.  Правовое регулирование хозяйственной деятельности : учебник / Д.М. Сорк [и др.]. - М. : Мастерство, 2001</t>
  </si>
  <si>
    <t>Документационное обеспечение управления</t>
  </si>
  <si>
    <t>Кузнецова Т.В. Делопроизводство (документационное обеспечение управления): учеб. пособ. для вузов / Т.В. Кузнецова. - 5-е изд., исправ. и доп. - М. : Управление персоналом, 2007.</t>
  </si>
  <si>
    <t>Басаков М.И. Делопроизводство (документационное обеспечение управления) : учебн. пособие для ссузов / М.И. Басаков, О.И. Замыцкова. - 10-е изд. - Ростов н/Д : Феникс, 2010. - 376 с</t>
  </si>
  <si>
    <t>Андреева В.И. Делопроизводство: организация и ведение : учебно-практич. пособие / В.И. Андреева. - 2-е изд., перераб. и доп. - М. : КноРус, 2008.</t>
  </si>
  <si>
    <t>Климович В.П. Финансы, денежное обращение и кредит : учебник / В.П. Климович. - 2-е изд., доп. - М. : ФОРУМ: ИНФРА-М, 2005</t>
  </si>
  <si>
    <t>Финансы, денежное обращение и кредит : учебник / В.К. Сенчагов [и др.]. - 2-е изд., перераб. и доп. - М. : Проспект, 2005</t>
  </si>
  <si>
    <t>Янин О.Е. Финансы, денежное обращение и кредит : учебник для спо / О.Е. Янин. - 5-е изд., стереотип. - М. : Академия, 2009</t>
  </si>
  <si>
    <t>Шелопаев Ф.М.  Финансы, денежное обращение и кредит : конспект лекций / Ф.М. Шелопаев. - М. : Юрайт, 2007</t>
  </si>
  <si>
    <t>Безопасность жизнедеятельности : учебник для вузов /под ред. Л.А. Михайлова. - 2-е изд. - М. [и др.]: Питер, 2008</t>
  </si>
  <si>
    <t>Безопасность жизнедеятельности : учебник для вузов / под ред. Э.А. Арустамова. - М. : Дашков и К, 2000.</t>
  </si>
  <si>
    <t>Налоги : учебник / под ред. Д.Г. Черника. - 2-е изд., перераб. и доп. - М. : ЮНИТИ-ДАНА, 2003</t>
  </si>
  <si>
    <t>Пансков В.Г. Налоги и налоговая система Российской Федерации : учебник для вузов / В.Г. Пансков. - М. : Финансы и статистика, 2005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</si>
</sst>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 Cyr"/>
      <family val="1"/>
    </font>
    <font>
      <b/>
      <i/>
      <sz val="12"/>
      <name val="Times New Roman"/>
      <family val="1"/>
    </font>
    <font>
      <sz val="8"/>
      <color indexed="5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5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6" fillId="0" borderId="29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/>
    </xf>
    <xf numFmtId="0" fontId="16" fillId="0" borderId="34" xfId="0" applyFont="1" applyFill="1" applyBorder="1" applyAlignment="1">
      <alignment vertical="top" wrapText="1"/>
    </xf>
    <xf numFmtId="168" fontId="17" fillId="0" borderId="34" xfId="0" applyNumberFormat="1" applyFont="1" applyBorder="1" applyAlignment="1">
      <alignment/>
    </xf>
    <xf numFmtId="168" fontId="3" fillId="0" borderId="34" xfId="0" applyNumberFormat="1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/>
    </xf>
    <xf numFmtId="0" fontId="5" fillId="0" borderId="20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168" fontId="3" fillId="2" borderId="37" xfId="0" applyNumberFormat="1" applyFont="1" applyFill="1" applyBorder="1" applyAlignment="1">
      <alignment vertical="top" wrapText="1"/>
    </xf>
    <xf numFmtId="2" fontId="5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vertical="top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vertical="top" wrapText="1"/>
    </xf>
    <xf numFmtId="0" fontId="3" fillId="3" borderId="37" xfId="0" applyFont="1" applyFill="1" applyBorder="1" applyAlignment="1">
      <alignment vertical="top" wrapText="1"/>
    </xf>
    <xf numFmtId="168" fontId="3" fillId="3" borderId="37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68" fontId="5" fillId="0" borderId="24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2" fontId="19" fillId="0" borderId="4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vertical="center"/>
    </xf>
    <xf numFmtId="0" fontId="4" fillId="25" borderId="14" xfId="0" applyFont="1" applyFill="1" applyBorder="1" applyAlignment="1">
      <alignment horizontal="left" vertical="center" wrapText="1"/>
    </xf>
    <xf numFmtId="0" fontId="4" fillId="25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3" fillId="4" borderId="37" xfId="0" applyNumberFormat="1" applyFont="1" applyFill="1" applyBorder="1" applyAlignment="1">
      <alignment vertical="top" wrapText="1"/>
    </xf>
    <xf numFmtId="0" fontId="4" fillId="25" borderId="41" xfId="0" applyFont="1" applyFill="1" applyBorder="1" applyAlignment="1">
      <alignment horizontal="left" vertical="center" wrapText="1"/>
    </xf>
    <xf numFmtId="0" fontId="4" fillId="25" borderId="4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27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left" vertical="center" wrapText="1"/>
    </xf>
    <xf numFmtId="0" fontId="4" fillId="25" borderId="25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left" vertical="center" wrapText="1"/>
    </xf>
    <xf numFmtId="0" fontId="4" fillId="25" borderId="28" xfId="0" applyFont="1" applyFill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 vertical="center" wrapText="1"/>
    </xf>
    <xf numFmtId="168" fontId="3" fillId="4" borderId="37" xfId="0" applyNumberFormat="1" applyFont="1" applyFill="1" applyBorder="1" applyAlignment="1">
      <alignment vertical="top" wrapText="1"/>
    </xf>
    <xf numFmtId="168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left" vertical="center" wrapText="1"/>
    </xf>
    <xf numFmtId="2" fontId="4" fillId="0" borderId="44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168" fontId="5" fillId="0" borderId="2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5" fillId="24" borderId="21" xfId="42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>
      <alignment horizontal="center" vertical="center"/>
    </xf>
    <xf numFmtId="2" fontId="19" fillId="24" borderId="40" xfId="0" applyNumberFormat="1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8" fontId="5" fillId="0" borderId="35" xfId="0" applyNumberFormat="1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168" fontId="5" fillId="0" borderId="47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20" xfId="42" applyFont="1" applyBorder="1" applyAlignment="1" applyProtection="1">
      <alignment horizontal="center" vertical="center"/>
      <protection/>
    </xf>
    <xf numFmtId="0" fontId="5" fillId="0" borderId="21" xfId="42" applyFont="1" applyBorder="1" applyAlignment="1" applyProtection="1">
      <alignment horizontal="center" vertical="center"/>
      <protection/>
    </xf>
    <xf numFmtId="0" fontId="5" fillId="0" borderId="20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="160" zoomScaleSheetLayoutView="160" zoomScalePageLayoutView="0" workbookViewId="0" topLeftCell="A1">
      <selection activeCell="C10" sqref="C10"/>
    </sheetView>
  </sheetViews>
  <sheetFormatPr defaultColWidth="9.00390625" defaultRowHeight="12.75"/>
  <cols>
    <col min="3" max="3" width="13.25390625" style="0" customWidth="1"/>
    <col min="5" max="5" width="23.25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spans="1:4" ht="12.75">
      <c r="A2" s="248" t="s">
        <v>350</v>
      </c>
      <c r="B2" s="248"/>
      <c r="C2" s="248"/>
      <c r="D2" s="248"/>
    </row>
    <row r="3" spans="1:4" ht="12.75">
      <c r="A3" s="248" t="s">
        <v>161</v>
      </c>
      <c r="B3" s="248"/>
      <c r="C3" s="248"/>
      <c r="D3" s="248"/>
    </row>
    <row r="5" spans="1:3" ht="12.75">
      <c r="A5" s="248" t="s">
        <v>351</v>
      </c>
      <c r="B5" s="248"/>
      <c r="C5" s="248"/>
    </row>
    <row r="6" spans="1:11" ht="23.25" customHeight="1">
      <c r="A6" s="1" t="s">
        <v>352</v>
      </c>
      <c r="B6" s="1"/>
      <c r="C6" s="57" t="s">
        <v>499</v>
      </c>
      <c r="D6" s="1"/>
      <c r="K6" s="4"/>
    </row>
    <row r="7" spans="1:3" ht="12.75">
      <c r="A7" s="2">
        <v>3</v>
      </c>
      <c r="B7" s="3">
        <v>20</v>
      </c>
      <c r="C7" s="56" t="s">
        <v>162</v>
      </c>
    </row>
    <row r="8" spans="1:3" ht="12.75">
      <c r="A8" s="2">
        <v>4</v>
      </c>
      <c r="B8" s="3">
        <v>20</v>
      </c>
      <c r="C8" s="56" t="s">
        <v>162</v>
      </c>
    </row>
    <row r="9" spans="1:3" ht="12.75">
      <c r="A9" s="2">
        <v>5</v>
      </c>
      <c r="B9" s="3">
        <v>22</v>
      </c>
      <c r="C9" s="56" t="s">
        <v>500</v>
      </c>
    </row>
    <row r="10" spans="1:9" ht="12.75">
      <c r="A10" s="1"/>
      <c r="B10" s="1"/>
      <c r="C10" s="5"/>
      <c r="I10" s="7"/>
    </row>
    <row r="11" spans="3:9" ht="12.75">
      <c r="C11" s="5"/>
      <c r="I11" s="7"/>
    </row>
    <row r="12" spans="1:9" ht="12.75">
      <c r="A12" s="1"/>
      <c r="B12" s="1"/>
      <c r="C12" s="5"/>
      <c r="I12" s="7"/>
    </row>
    <row r="13" ht="12.75">
      <c r="C13" s="5"/>
    </row>
    <row r="14" ht="12.75">
      <c r="C14" s="6"/>
    </row>
    <row r="15" ht="12.75">
      <c r="C15" s="6"/>
    </row>
  </sheetData>
  <sheetProtection/>
  <mergeCells count="3">
    <mergeCell ref="A5:C5"/>
    <mergeCell ref="A3:D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.75390625" style="9" customWidth="1"/>
    <col min="2" max="2" width="52.75390625" style="9" customWidth="1"/>
    <col min="3" max="4" width="15.75390625" style="9" customWidth="1"/>
    <col min="5" max="5" width="22.75390625" style="9" customWidth="1"/>
    <col min="6" max="7" width="13.75390625" style="9" customWidth="1"/>
    <col min="8" max="8" width="0.2421875" style="9" hidden="1" customWidth="1"/>
    <col min="9" max="16384" width="9.125" style="9" customWidth="1"/>
  </cols>
  <sheetData>
    <row r="1" ht="9" customHeight="1"/>
    <row r="2" spans="1:8" ht="17.25" customHeight="1">
      <c r="A2" s="249" t="s">
        <v>160</v>
      </c>
      <c r="B2" s="249"/>
      <c r="C2" s="249"/>
      <c r="D2" s="249"/>
      <c r="E2" s="249"/>
      <c r="F2" s="249"/>
      <c r="G2" s="249"/>
      <c r="H2" s="249"/>
    </row>
    <row r="3" spans="1:8" ht="9" customHeight="1">
      <c r="A3" s="12"/>
      <c r="B3" s="12"/>
      <c r="C3" s="12"/>
      <c r="D3" s="12"/>
      <c r="E3" s="12"/>
      <c r="F3" s="12"/>
      <c r="G3" s="12"/>
      <c r="H3" s="12"/>
    </row>
    <row r="4" spans="1:8" ht="18" customHeight="1">
      <c r="A4" s="256"/>
      <c r="B4" s="256"/>
      <c r="C4" s="256"/>
      <c r="D4" s="256"/>
      <c r="E4" s="256"/>
      <c r="F4" s="256"/>
      <c r="G4" s="256"/>
      <c r="H4" s="256"/>
    </row>
    <row r="5" spans="1:8" ht="9" customHeight="1">
      <c r="A5" s="13"/>
      <c r="B5" s="13"/>
      <c r="C5" s="13"/>
      <c r="D5" s="13"/>
      <c r="E5" s="13"/>
      <c r="F5" s="13"/>
      <c r="G5" s="13"/>
      <c r="H5" s="13"/>
    </row>
    <row r="6" spans="1:7" ht="18" customHeight="1">
      <c r="A6" s="256" t="s">
        <v>501</v>
      </c>
      <c r="B6" s="256"/>
      <c r="C6" s="256"/>
      <c r="D6" s="256"/>
      <c r="E6" s="256"/>
      <c r="F6" s="256"/>
      <c r="G6" s="256"/>
    </row>
    <row r="7" ht="8.25" customHeight="1"/>
    <row r="8" spans="1:7" ht="21" customHeight="1">
      <c r="A8" s="256" t="s">
        <v>165</v>
      </c>
      <c r="B8" s="256"/>
      <c r="C8" s="256"/>
      <c r="D8" s="256"/>
      <c r="E8" s="256"/>
      <c r="F8" s="256"/>
      <c r="G8" s="256"/>
    </row>
    <row r="9" ht="21" customHeight="1"/>
    <row r="10" spans="1:7" ht="18" customHeight="1">
      <c r="A10" s="261" t="s">
        <v>354</v>
      </c>
      <c r="B10" s="261"/>
      <c r="C10" s="261"/>
      <c r="D10" s="261"/>
      <c r="E10" s="261"/>
      <c r="F10" s="261"/>
      <c r="G10" s="261"/>
    </row>
    <row r="11" spans="1:5" ht="9" customHeight="1" thickBot="1">
      <c r="A11" s="10"/>
      <c r="B11" s="10"/>
      <c r="C11" s="10"/>
      <c r="D11" s="10"/>
      <c r="E11" s="10"/>
    </row>
    <row r="12" spans="1:7" ht="48" customHeight="1">
      <c r="A12" s="252" t="s">
        <v>355</v>
      </c>
      <c r="B12" s="250" t="s">
        <v>359</v>
      </c>
      <c r="C12" s="250" t="s">
        <v>360</v>
      </c>
      <c r="D12" s="250"/>
      <c r="E12" s="254" t="s">
        <v>363</v>
      </c>
      <c r="F12" s="250" t="s">
        <v>211</v>
      </c>
      <c r="G12" s="259"/>
    </row>
    <row r="13" spans="1:7" ht="39" customHeight="1">
      <c r="A13" s="253"/>
      <c r="B13" s="251"/>
      <c r="C13" s="48" t="s">
        <v>361</v>
      </c>
      <c r="D13" s="48" t="s">
        <v>362</v>
      </c>
      <c r="E13" s="255"/>
      <c r="F13" s="251"/>
      <c r="G13" s="260"/>
    </row>
    <row r="14" spans="1:7" ht="27" customHeight="1">
      <c r="A14" s="26">
        <v>1</v>
      </c>
      <c r="B14" s="19" t="s">
        <v>358</v>
      </c>
      <c r="C14" s="91">
        <f>SUM(C15+C16+C17)</f>
        <v>266</v>
      </c>
      <c r="D14" s="91">
        <f>SUM(D15+D16+D17)</f>
        <v>1550</v>
      </c>
      <c r="E14" s="94">
        <f>D14/(титул!B7+титул!B8+титул!B9)</f>
        <v>25</v>
      </c>
      <c r="F14" s="257">
        <f>('гум,соц-эк'!I90+'мат и естеств'!H38+проф!H202)/общий!D14*100</f>
        <v>47.677419354838705</v>
      </c>
      <c r="G14" s="258"/>
    </row>
    <row r="15" spans="1:7" ht="39" customHeight="1">
      <c r="A15" s="26">
        <v>2</v>
      </c>
      <c r="B15" s="19" t="s">
        <v>129</v>
      </c>
      <c r="C15" s="91">
        <f>'гум,соц-эк'!F90</f>
        <v>70</v>
      </c>
      <c r="D15" s="91">
        <f>'гум,соц-эк'!E90</f>
        <v>743</v>
      </c>
      <c r="E15" s="94">
        <f>D15/'гум,соц-эк'!C90</f>
        <v>3.2304347826086954</v>
      </c>
      <c r="F15" s="257">
        <f>'гум,соц-эк'!I90/'гум,соц-эк'!E90*100</f>
        <v>68.77523553162852</v>
      </c>
      <c r="G15" s="258"/>
    </row>
    <row r="16" spans="1:7" ht="39" customHeight="1">
      <c r="A16" s="26">
        <v>3</v>
      </c>
      <c r="B16" s="19" t="s">
        <v>130</v>
      </c>
      <c r="C16" s="91">
        <f>'мат и естеств'!F38</f>
        <v>31</v>
      </c>
      <c r="D16" s="91">
        <f>'мат и естеств'!E38</f>
        <v>195</v>
      </c>
      <c r="E16" s="94">
        <f>D16/'мат и естеств'!C38</f>
        <v>3.1451612903225805</v>
      </c>
      <c r="F16" s="257">
        <f>'мат и естеств'!H38/'мат и естеств'!E38*100</f>
        <v>44.61538461538462</v>
      </c>
      <c r="G16" s="258"/>
    </row>
    <row r="17" spans="1:7" ht="27" customHeight="1">
      <c r="A17" s="26">
        <v>4</v>
      </c>
      <c r="B17" s="19" t="s">
        <v>131</v>
      </c>
      <c r="C17" s="91">
        <f>проф!F202</f>
        <v>165</v>
      </c>
      <c r="D17" s="91">
        <f>проф!E202</f>
        <v>612</v>
      </c>
      <c r="E17" s="94">
        <f>D17/проф!C202</f>
        <v>1.2911392405063291</v>
      </c>
      <c r="F17" s="257">
        <f>проф!H202/проф!E202*100</f>
        <v>23.03921568627451</v>
      </c>
      <c r="G17" s="258"/>
    </row>
  </sheetData>
  <sheetProtection/>
  <mergeCells count="14">
    <mergeCell ref="F14:G14"/>
    <mergeCell ref="F15:G15"/>
    <mergeCell ref="F17:G17"/>
    <mergeCell ref="F16:G16"/>
    <mergeCell ref="A2:H2"/>
    <mergeCell ref="B12:B13"/>
    <mergeCell ref="A12:A13"/>
    <mergeCell ref="C12:D12"/>
    <mergeCell ref="E12:E13"/>
    <mergeCell ref="A4:H4"/>
    <mergeCell ref="F12:G13"/>
    <mergeCell ref="A6:G6"/>
    <mergeCell ref="A10:G10"/>
    <mergeCell ref="A8:G8"/>
  </mergeCells>
  <hyperlinks>
    <hyperlink ref="B15" location="'гум,соц-эк'!A1" display="Общие гуманитарные и социально-экономические дисциплины"/>
    <hyperlink ref="B16" location="'мат и естеств'!A1" display="Математические и общие естественнонаучные дисциплины"/>
    <hyperlink ref="B17" location="Проф!A1" display="Общепрофессиональные дисциплины"/>
  </hyperlink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9.00390625" defaultRowHeight="12.75"/>
  <cols>
    <col min="1" max="1" width="4.125" style="8" customWidth="1"/>
    <col min="2" max="2" width="26.75390625" style="8" customWidth="1"/>
    <col min="3" max="3" width="21.75390625" style="8" customWidth="1"/>
    <col min="4" max="4" width="75.875" style="11" customWidth="1"/>
    <col min="5" max="5" width="11.625" style="8" bestFit="1" customWidth="1"/>
    <col min="6" max="6" width="7.125" style="8" customWidth="1"/>
    <col min="7" max="9" width="12.75390625" style="8" customWidth="1"/>
    <col min="10" max="10" width="12.625" style="8" customWidth="1"/>
    <col min="11" max="11" width="13.625" style="8" customWidth="1"/>
    <col min="12" max="16384" width="9.125" style="8" customWidth="1"/>
  </cols>
  <sheetData>
    <row r="1" ht="9" customHeight="1"/>
    <row r="2" spans="1:5" ht="18" customHeight="1">
      <c r="A2" s="261" t="s">
        <v>388</v>
      </c>
      <c r="B2" s="261"/>
      <c r="C2" s="261"/>
      <c r="D2" s="261"/>
      <c r="E2" s="261"/>
    </row>
    <row r="3" ht="9" customHeight="1" thickBot="1"/>
    <row r="4" spans="1:11" ht="90.75" customHeight="1" thickBot="1">
      <c r="A4" s="119" t="s">
        <v>355</v>
      </c>
      <c r="B4" s="35" t="s">
        <v>364</v>
      </c>
      <c r="C4" s="35" t="s">
        <v>365</v>
      </c>
      <c r="D4" s="120" t="s">
        <v>366</v>
      </c>
      <c r="E4" s="121" t="s">
        <v>367</v>
      </c>
      <c r="F4" s="122" t="s">
        <v>389</v>
      </c>
      <c r="G4" s="123" t="s">
        <v>353</v>
      </c>
      <c r="H4" s="123" t="s">
        <v>390</v>
      </c>
      <c r="I4" s="123" t="s">
        <v>437</v>
      </c>
      <c r="J4" s="161" t="s">
        <v>132</v>
      </c>
      <c r="K4" s="124" t="s">
        <v>487</v>
      </c>
    </row>
    <row r="5" spans="1:11" ht="11.25" customHeight="1" thickBot="1">
      <c r="A5" s="239">
        <v>1</v>
      </c>
      <c r="B5" s="264" t="s">
        <v>106</v>
      </c>
      <c r="C5" s="35">
        <f>титул!B7</f>
        <v>20</v>
      </c>
      <c r="D5" s="65" t="s">
        <v>551</v>
      </c>
      <c r="E5" s="82">
        <v>1</v>
      </c>
      <c r="F5" s="125">
        <v>1</v>
      </c>
      <c r="G5" s="73">
        <v>2008</v>
      </c>
      <c r="H5" s="73">
        <f>IF(G5&gt;2010,E5,0)</f>
        <v>0</v>
      </c>
      <c r="I5" s="73">
        <v>1</v>
      </c>
      <c r="J5" s="162">
        <f>IF(G5&gt;2010,I5,0)</f>
        <v>0</v>
      </c>
      <c r="K5" s="241">
        <f>SUM(E5:E20)/C5</f>
        <v>4.8</v>
      </c>
    </row>
    <row r="6" spans="1:11" ht="11.25" customHeight="1" thickBot="1">
      <c r="A6" s="240"/>
      <c r="B6" s="265"/>
      <c r="C6" s="36"/>
      <c r="D6" s="63" t="s">
        <v>45</v>
      </c>
      <c r="E6" s="84">
        <v>2</v>
      </c>
      <c r="F6" s="126">
        <v>1</v>
      </c>
      <c r="G6" s="92">
        <v>1998</v>
      </c>
      <c r="H6" s="73">
        <f aca="true" t="shared" si="0" ref="H6:H69">IF(G6&gt;2010,E6,0)</f>
        <v>0</v>
      </c>
      <c r="I6" s="92">
        <v>2</v>
      </c>
      <c r="J6" s="162">
        <f aca="true" t="shared" si="1" ref="J6:J69">IF(G6&gt;2010,I6,0)</f>
        <v>0</v>
      </c>
      <c r="K6" s="242"/>
    </row>
    <row r="7" spans="1:11" ht="11.25" customHeight="1" thickBot="1">
      <c r="A7" s="25"/>
      <c r="B7" s="135"/>
      <c r="C7" s="36"/>
      <c r="D7" s="63" t="s">
        <v>559</v>
      </c>
      <c r="E7" s="84">
        <v>4</v>
      </c>
      <c r="F7" s="126">
        <v>1</v>
      </c>
      <c r="G7" s="92">
        <v>2000</v>
      </c>
      <c r="H7" s="73">
        <f t="shared" si="0"/>
        <v>0</v>
      </c>
      <c r="I7" s="92">
        <v>0</v>
      </c>
      <c r="J7" s="162">
        <f t="shared" si="1"/>
        <v>0</v>
      </c>
      <c r="K7" s="242"/>
    </row>
    <row r="8" spans="1:11" ht="23.25" customHeight="1" thickBot="1">
      <c r="A8" s="25"/>
      <c r="B8" s="135"/>
      <c r="C8" s="36"/>
      <c r="D8" s="207" t="s">
        <v>247</v>
      </c>
      <c r="E8" s="208">
        <v>20</v>
      </c>
      <c r="F8" s="209">
        <v>1</v>
      </c>
      <c r="G8" s="210">
        <v>2014</v>
      </c>
      <c r="H8" s="73">
        <f t="shared" si="0"/>
        <v>20</v>
      </c>
      <c r="I8" s="210">
        <v>20</v>
      </c>
      <c r="J8" s="162">
        <f t="shared" si="1"/>
        <v>20</v>
      </c>
      <c r="K8" s="242"/>
    </row>
    <row r="9" spans="1:11" ht="27.75" customHeight="1" thickBot="1">
      <c r="A9" s="25"/>
      <c r="B9" s="135"/>
      <c r="C9" s="36"/>
      <c r="D9" s="63" t="s">
        <v>46</v>
      </c>
      <c r="E9" s="84">
        <v>2</v>
      </c>
      <c r="F9" s="126">
        <v>0</v>
      </c>
      <c r="G9" s="92">
        <v>2007</v>
      </c>
      <c r="H9" s="73">
        <f t="shared" si="0"/>
        <v>0</v>
      </c>
      <c r="I9" s="92">
        <v>2</v>
      </c>
      <c r="J9" s="162">
        <f t="shared" si="1"/>
        <v>0</v>
      </c>
      <c r="K9" s="242"/>
    </row>
    <row r="10" spans="1:11" ht="23.25" thickBot="1">
      <c r="A10" s="25"/>
      <c r="B10" s="135"/>
      <c r="C10" s="36"/>
      <c r="D10" s="198" t="s">
        <v>44</v>
      </c>
      <c r="E10" s="199">
        <v>27</v>
      </c>
      <c r="F10" s="200">
        <v>0</v>
      </c>
      <c r="G10" s="201">
        <v>2013</v>
      </c>
      <c r="H10" s="73">
        <f t="shared" si="0"/>
        <v>27</v>
      </c>
      <c r="I10" s="201">
        <v>27</v>
      </c>
      <c r="J10" s="162">
        <f t="shared" si="1"/>
        <v>27</v>
      </c>
      <c r="K10" s="242"/>
    </row>
    <row r="11" spans="1:11" ht="23.25" thickBot="1">
      <c r="A11" s="25"/>
      <c r="B11" s="135"/>
      <c r="C11" s="36"/>
      <c r="D11" s="198" t="s">
        <v>373</v>
      </c>
      <c r="E11" s="199">
        <v>5</v>
      </c>
      <c r="F11" s="200">
        <v>1</v>
      </c>
      <c r="G11" s="201">
        <v>2002</v>
      </c>
      <c r="H11" s="73">
        <f t="shared" si="0"/>
        <v>0</v>
      </c>
      <c r="I11" s="201">
        <v>5</v>
      </c>
      <c r="J11" s="162">
        <f t="shared" si="1"/>
        <v>0</v>
      </c>
      <c r="K11" s="242"/>
    </row>
    <row r="12" spans="1:11" ht="15.75" thickBot="1">
      <c r="A12" s="25"/>
      <c r="B12" s="135"/>
      <c r="C12" s="36"/>
      <c r="D12" s="63" t="s">
        <v>558</v>
      </c>
      <c r="E12" s="84">
        <v>5</v>
      </c>
      <c r="F12" s="126">
        <v>1</v>
      </c>
      <c r="G12" s="92">
        <v>2000</v>
      </c>
      <c r="H12" s="73">
        <f t="shared" si="0"/>
        <v>0</v>
      </c>
      <c r="I12" s="92">
        <v>5</v>
      </c>
      <c r="J12" s="162">
        <f t="shared" si="1"/>
        <v>0</v>
      </c>
      <c r="K12" s="242"/>
    </row>
    <row r="13" spans="1:11" ht="23.25" thickBot="1">
      <c r="A13" s="25"/>
      <c r="B13" s="135"/>
      <c r="C13" s="36"/>
      <c r="D13" s="63" t="s">
        <v>372</v>
      </c>
      <c r="E13" s="84">
        <v>1</v>
      </c>
      <c r="F13" s="126">
        <v>1</v>
      </c>
      <c r="G13" s="92">
        <v>2003</v>
      </c>
      <c r="H13" s="73">
        <f t="shared" si="0"/>
        <v>0</v>
      </c>
      <c r="I13" s="92">
        <v>0</v>
      </c>
      <c r="J13" s="162">
        <f t="shared" si="1"/>
        <v>0</v>
      </c>
      <c r="K13" s="242"/>
    </row>
    <row r="14" spans="1:11" ht="15.75" thickBot="1">
      <c r="A14" s="25"/>
      <c r="B14" s="135"/>
      <c r="C14" s="36"/>
      <c r="D14" s="63" t="s">
        <v>369</v>
      </c>
      <c r="E14" s="84">
        <v>2</v>
      </c>
      <c r="F14" s="126">
        <v>1</v>
      </c>
      <c r="G14" s="92">
        <v>2002</v>
      </c>
      <c r="H14" s="73">
        <f t="shared" si="0"/>
        <v>0</v>
      </c>
      <c r="I14" s="92">
        <v>2</v>
      </c>
      <c r="J14" s="162">
        <f t="shared" si="1"/>
        <v>0</v>
      </c>
      <c r="K14" s="242"/>
    </row>
    <row r="15" spans="1:11" ht="23.25" thickBot="1">
      <c r="A15" s="25"/>
      <c r="B15" s="135"/>
      <c r="C15" s="36"/>
      <c r="D15" s="207" t="s">
        <v>248</v>
      </c>
      <c r="E15" s="208">
        <v>10</v>
      </c>
      <c r="F15" s="209">
        <v>1</v>
      </c>
      <c r="G15" s="210">
        <v>2015</v>
      </c>
      <c r="H15" s="73">
        <f t="shared" si="0"/>
        <v>10</v>
      </c>
      <c r="I15" s="210">
        <v>10</v>
      </c>
      <c r="J15" s="162">
        <f t="shared" si="1"/>
        <v>10</v>
      </c>
      <c r="K15" s="242"/>
    </row>
    <row r="16" spans="1:11" ht="15.75" thickBot="1">
      <c r="A16" s="25"/>
      <c r="B16" s="134"/>
      <c r="C16" s="37"/>
      <c r="D16" s="63" t="s">
        <v>556</v>
      </c>
      <c r="E16" s="84">
        <v>10</v>
      </c>
      <c r="F16" s="126">
        <v>1</v>
      </c>
      <c r="G16" s="92">
        <v>2001</v>
      </c>
      <c r="H16" s="73">
        <f t="shared" si="0"/>
        <v>0</v>
      </c>
      <c r="I16" s="92">
        <v>0</v>
      </c>
      <c r="J16" s="162">
        <f t="shared" si="1"/>
        <v>0</v>
      </c>
      <c r="K16" s="242"/>
    </row>
    <row r="17" spans="1:11" ht="11.25" customHeight="1" thickBot="1">
      <c r="A17" s="25"/>
      <c r="B17" s="134"/>
      <c r="C17" s="37"/>
      <c r="D17" s="63" t="s">
        <v>371</v>
      </c>
      <c r="E17" s="84">
        <v>1</v>
      </c>
      <c r="F17" s="126">
        <v>1</v>
      </c>
      <c r="G17" s="92">
        <v>2004</v>
      </c>
      <c r="H17" s="73">
        <f t="shared" si="0"/>
        <v>0</v>
      </c>
      <c r="I17" s="92">
        <v>1</v>
      </c>
      <c r="J17" s="162">
        <f t="shared" si="1"/>
        <v>0</v>
      </c>
      <c r="K17" s="242"/>
    </row>
    <row r="18" spans="1:11" ht="11.25" customHeight="1" thickBot="1">
      <c r="A18" s="25"/>
      <c r="B18" s="134"/>
      <c r="C18" s="37"/>
      <c r="D18" s="63" t="s">
        <v>391</v>
      </c>
      <c r="E18" s="84">
        <v>2</v>
      </c>
      <c r="F18" s="126">
        <v>0</v>
      </c>
      <c r="G18" s="92">
        <v>2002</v>
      </c>
      <c r="H18" s="73">
        <f t="shared" si="0"/>
        <v>0</v>
      </c>
      <c r="I18" s="92">
        <v>2</v>
      </c>
      <c r="J18" s="162">
        <f t="shared" si="1"/>
        <v>0</v>
      </c>
      <c r="K18" s="242"/>
    </row>
    <row r="19" spans="1:11" ht="11.25" customHeight="1" thickBot="1">
      <c r="A19" s="25"/>
      <c r="B19" s="134"/>
      <c r="C19" s="37"/>
      <c r="D19" s="63" t="s">
        <v>370</v>
      </c>
      <c r="E19" s="84">
        <v>1</v>
      </c>
      <c r="F19" s="126">
        <v>1</v>
      </c>
      <c r="G19" s="92">
        <v>2002</v>
      </c>
      <c r="H19" s="73">
        <f t="shared" si="0"/>
        <v>0</v>
      </c>
      <c r="I19" s="92">
        <v>1</v>
      </c>
      <c r="J19" s="162">
        <f t="shared" si="1"/>
        <v>0</v>
      </c>
      <c r="K19" s="242"/>
    </row>
    <row r="20" spans="1:11" ht="11.25" customHeight="1" thickBot="1">
      <c r="A20" s="25"/>
      <c r="B20" s="134"/>
      <c r="C20" s="37"/>
      <c r="D20" s="68" t="s">
        <v>557</v>
      </c>
      <c r="E20" s="85">
        <v>3</v>
      </c>
      <c r="F20" s="127">
        <v>1</v>
      </c>
      <c r="G20" s="74">
        <v>2000</v>
      </c>
      <c r="H20" s="73">
        <f t="shared" si="0"/>
        <v>0</v>
      </c>
      <c r="I20" s="74">
        <v>3</v>
      </c>
      <c r="J20" s="162">
        <f t="shared" si="1"/>
        <v>0</v>
      </c>
      <c r="K20" s="242"/>
    </row>
    <row r="21" spans="1:11" ht="15.75" thickBot="1">
      <c r="A21" s="33">
        <v>2</v>
      </c>
      <c r="B21" s="244" t="s">
        <v>133</v>
      </c>
      <c r="C21" s="35">
        <v>86</v>
      </c>
      <c r="D21" s="65" t="s">
        <v>134</v>
      </c>
      <c r="E21" s="82">
        <v>2</v>
      </c>
      <c r="F21" s="125">
        <v>1</v>
      </c>
      <c r="G21" s="73">
        <v>2008</v>
      </c>
      <c r="H21" s="73">
        <f t="shared" si="0"/>
        <v>0</v>
      </c>
      <c r="I21" s="73">
        <v>0</v>
      </c>
      <c r="J21" s="162">
        <f t="shared" si="1"/>
        <v>0</v>
      </c>
      <c r="K21" s="241">
        <f>SUM(I21:I44)/C21</f>
        <v>1.8488372093023255</v>
      </c>
    </row>
    <row r="22" spans="1:11" ht="11.25" customHeight="1" thickBot="1">
      <c r="A22" s="25"/>
      <c r="B22" s="245"/>
      <c r="C22" s="36"/>
      <c r="D22" s="63" t="s">
        <v>135</v>
      </c>
      <c r="E22" s="84">
        <v>15</v>
      </c>
      <c r="F22" s="126">
        <v>1</v>
      </c>
      <c r="G22" s="92">
        <v>2010</v>
      </c>
      <c r="H22" s="73">
        <f t="shared" si="0"/>
        <v>0</v>
      </c>
      <c r="I22" s="92">
        <v>0</v>
      </c>
      <c r="J22" s="162">
        <f t="shared" si="1"/>
        <v>0</v>
      </c>
      <c r="K22" s="242"/>
    </row>
    <row r="23" spans="1:11" ht="11.25" customHeight="1" thickBot="1">
      <c r="A23" s="25"/>
      <c r="B23" s="36"/>
      <c r="C23" s="36"/>
      <c r="D23" s="63" t="s">
        <v>47</v>
      </c>
      <c r="E23" s="84">
        <v>12</v>
      </c>
      <c r="F23" s="126">
        <v>0</v>
      </c>
      <c r="G23" s="92">
        <v>2013</v>
      </c>
      <c r="H23" s="73">
        <f t="shared" si="0"/>
        <v>12</v>
      </c>
      <c r="I23" s="92">
        <v>12</v>
      </c>
      <c r="J23" s="162">
        <f t="shared" si="1"/>
        <v>12</v>
      </c>
      <c r="K23" s="242"/>
    </row>
    <row r="24" spans="1:11" ht="11.25" customHeight="1" thickBot="1">
      <c r="A24" s="25"/>
      <c r="B24" s="36"/>
      <c r="C24" s="36"/>
      <c r="D24" s="63" t="s">
        <v>48</v>
      </c>
      <c r="E24" s="84">
        <v>12</v>
      </c>
      <c r="F24" s="126">
        <v>0</v>
      </c>
      <c r="G24" s="92">
        <v>2013</v>
      </c>
      <c r="H24" s="73">
        <f t="shared" si="0"/>
        <v>12</v>
      </c>
      <c r="I24" s="92">
        <v>12</v>
      </c>
      <c r="J24" s="162">
        <f t="shared" si="1"/>
        <v>12</v>
      </c>
      <c r="K24" s="242"/>
    </row>
    <row r="25" spans="1:11" ht="11.25" customHeight="1" thickBot="1">
      <c r="A25" s="25"/>
      <c r="B25" s="36"/>
      <c r="C25" s="36"/>
      <c r="D25" s="207" t="s">
        <v>249</v>
      </c>
      <c r="E25" s="208">
        <v>25</v>
      </c>
      <c r="F25" s="209">
        <v>1</v>
      </c>
      <c r="G25" s="210">
        <v>2014</v>
      </c>
      <c r="H25" s="73">
        <f t="shared" si="0"/>
        <v>25</v>
      </c>
      <c r="I25" s="210">
        <v>25</v>
      </c>
      <c r="J25" s="162">
        <f t="shared" si="1"/>
        <v>25</v>
      </c>
      <c r="K25" s="242"/>
    </row>
    <row r="26" spans="1:11" ht="11.25" customHeight="1" thickBot="1">
      <c r="A26" s="25"/>
      <c r="B26" s="36"/>
      <c r="C26" s="36"/>
      <c r="D26" s="207" t="s">
        <v>250</v>
      </c>
      <c r="E26" s="208">
        <v>25</v>
      </c>
      <c r="F26" s="209">
        <v>1</v>
      </c>
      <c r="G26" s="210">
        <v>2014</v>
      </c>
      <c r="H26" s="73">
        <f t="shared" si="0"/>
        <v>25</v>
      </c>
      <c r="I26" s="210">
        <v>25</v>
      </c>
      <c r="J26" s="162">
        <f t="shared" si="1"/>
        <v>25</v>
      </c>
      <c r="K26" s="242"/>
    </row>
    <row r="27" spans="1:11" ht="11.25" customHeight="1" thickBot="1">
      <c r="A27" s="25"/>
      <c r="B27" s="36"/>
      <c r="C27" s="36"/>
      <c r="D27" s="211" t="s">
        <v>251</v>
      </c>
      <c r="E27" s="208">
        <v>20</v>
      </c>
      <c r="F27" s="209">
        <v>1</v>
      </c>
      <c r="G27" s="210">
        <v>2014</v>
      </c>
      <c r="H27" s="73">
        <f t="shared" si="0"/>
        <v>20</v>
      </c>
      <c r="I27" s="210">
        <v>0</v>
      </c>
      <c r="J27" s="162">
        <f t="shared" si="1"/>
        <v>0</v>
      </c>
      <c r="K27" s="242"/>
    </row>
    <row r="28" spans="1:11" ht="11.25" customHeight="1" thickBot="1">
      <c r="A28" s="25"/>
      <c r="B28" s="36"/>
      <c r="C28" s="36"/>
      <c r="D28" s="207" t="s">
        <v>552</v>
      </c>
      <c r="E28" s="208">
        <v>15</v>
      </c>
      <c r="F28" s="209">
        <v>1</v>
      </c>
      <c r="G28" s="210">
        <v>2015</v>
      </c>
      <c r="H28" s="73">
        <f t="shared" si="0"/>
        <v>15</v>
      </c>
      <c r="I28" s="210">
        <v>15</v>
      </c>
      <c r="J28" s="162">
        <f t="shared" si="1"/>
        <v>15</v>
      </c>
      <c r="K28" s="242"/>
    </row>
    <row r="29" spans="1:11" ht="11.25" customHeight="1" thickBot="1">
      <c r="A29" s="25"/>
      <c r="B29" s="36"/>
      <c r="C29" s="36"/>
      <c r="D29" s="63" t="s">
        <v>136</v>
      </c>
      <c r="E29" s="84">
        <v>1</v>
      </c>
      <c r="F29" s="126">
        <v>1</v>
      </c>
      <c r="G29" s="92">
        <v>2003</v>
      </c>
      <c r="H29" s="73">
        <f t="shared" si="0"/>
        <v>0</v>
      </c>
      <c r="I29" s="92">
        <v>1</v>
      </c>
      <c r="J29" s="162">
        <f t="shared" si="1"/>
        <v>0</v>
      </c>
      <c r="K29" s="242"/>
    </row>
    <row r="30" spans="1:11" ht="11.25" customHeight="1" thickBot="1">
      <c r="A30" s="25"/>
      <c r="B30" s="36"/>
      <c r="C30" s="36"/>
      <c r="D30" s="63" t="s">
        <v>137</v>
      </c>
      <c r="E30" s="84">
        <v>2</v>
      </c>
      <c r="F30" s="126">
        <v>1</v>
      </c>
      <c r="G30" s="92">
        <v>2001</v>
      </c>
      <c r="H30" s="73">
        <f t="shared" si="0"/>
        <v>0</v>
      </c>
      <c r="I30" s="92">
        <v>2</v>
      </c>
      <c r="J30" s="162">
        <f t="shared" si="1"/>
        <v>0</v>
      </c>
      <c r="K30" s="242"/>
    </row>
    <row r="31" spans="1:11" ht="11.25" customHeight="1" thickBot="1">
      <c r="A31" s="25"/>
      <c r="B31" s="36"/>
      <c r="C31" s="36"/>
      <c r="D31" s="63" t="s">
        <v>138</v>
      </c>
      <c r="E31" s="84">
        <v>3</v>
      </c>
      <c r="F31" s="126">
        <v>1</v>
      </c>
      <c r="G31" s="92">
        <v>2000</v>
      </c>
      <c r="H31" s="73">
        <f t="shared" si="0"/>
        <v>0</v>
      </c>
      <c r="I31" s="92">
        <v>3</v>
      </c>
      <c r="J31" s="162">
        <f t="shared" si="1"/>
        <v>0</v>
      </c>
      <c r="K31" s="242"/>
    </row>
    <row r="32" spans="1:11" ht="11.25" customHeight="1" thickBot="1">
      <c r="A32" s="25"/>
      <c r="B32" s="36"/>
      <c r="C32" s="36"/>
      <c r="D32" s="63" t="s">
        <v>139</v>
      </c>
      <c r="E32" s="84">
        <v>11</v>
      </c>
      <c r="F32" s="126">
        <v>1</v>
      </c>
      <c r="G32" s="92">
        <v>2000</v>
      </c>
      <c r="H32" s="73">
        <f t="shared" si="0"/>
        <v>0</v>
      </c>
      <c r="I32" s="92">
        <v>11</v>
      </c>
      <c r="J32" s="162">
        <f t="shared" si="1"/>
        <v>0</v>
      </c>
      <c r="K32" s="242"/>
    </row>
    <row r="33" spans="1:11" ht="11.25" customHeight="1" thickBot="1">
      <c r="A33" s="25"/>
      <c r="B33" s="36"/>
      <c r="C33" s="36"/>
      <c r="D33" s="63" t="s">
        <v>140</v>
      </c>
      <c r="E33" s="84">
        <v>2</v>
      </c>
      <c r="F33" s="126">
        <v>1</v>
      </c>
      <c r="G33" s="92">
        <v>2000</v>
      </c>
      <c r="H33" s="73">
        <f t="shared" si="0"/>
        <v>0</v>
      </c>
      <c r="I33" s="92">
        <v>0</v>
      </c>
      <c r="J33" s="162">
        <f t="shared" si="1"/>
        <v>0</v>
      </c>
      <c r="K33" s="242"/>
    </row>
    <row r="34" spans="1:11" ht="11.25" customHeight="1" thickBot="1">
      <c r="A34" s="25"/>
      <c r="B34" s="36"/>
      <c r="C34" s="36"/>
      <c r="D34" s="63" t="s">
        <v>141</v>
      </c>
      <c r="E34" s="84">
        <v>1</v>
      </c>
      <c r="F34" s="126">
        <v>1</v>
      </c>
      <c r="G34" s="92">
        <v>2004</v>
      </c>
      <c r="H34" s="73">
        <f t="shared" si="0"/>
        <v>0</v>
      </c>
      <c r="I34" s="92">
        <v>0</v>
      </c>
      <c r="J34" s="162">
        <f t="shared" si="1"/>
        <v>0</v>
      </c>
      <c r="K34" s="242"/>
    </row>
    <row r="35" spans="1:11" ht="11.25" customHeight="1" thickBot="1">
      <c r="A35" s="25"/>
      <c r="B35" s="36"/>
      <c r="C35" s="36"/>
      <c r="D35" s="63" t="s">
        <v>142</v>
      </c>
      <c r="E35" s="84">
        <v>3</v>
      </c>
      <c r="F35" s="126">
        <v>1</v>
      </c>
      <c r="G35" s="92">
        <v>2003</v>
      </c>
      <c r="H35" s="73">
        <f t="shared" si="0"/>
        <v>0</v>
      </c>
      <c r="I35" s="92">
        <v>3</v>
      </c>
      <c r="J35" s="162">
        <f t="shared" si="1"/>
        <v>0</v>
      </c>
      <c r="K35" s="242"/>
    </row>
    <row r="36" spans="1:11" ht="11.25" customHeight="1" thickBot="1">
      <c r="A36" s="25"/>
      <c r="B36" s="36"/>
      <c r="C36" s="36"/>
      <c r="D36" s="63" t="s">
        <v>143</v>
      </c>
      <c r="E36" s="84">
        <v>10</v>
      </c>
      <c r="F36" s="126">
        <v>1</v>
      </c>
      <c r="G36" s="92">
        <v>2006</v>
      </c>
      <c r="H36" s="73">
        <f t="shared" si="0"/>
        <v>0</v>
      </c>
      <c r="I36" s="92">
        <v>10</v>
      </c>
      <c r="J36" s="162">
        <f t="shared" si="1"/>
        <v>0</v>
      </c>
      <c r="K36" s="242"/>
    </row>
    <row r="37" spans="1:11" ht="11.25" customHeight="1" thickBot="1">
      <c r="A37" s="25"/>
      <c r="B37" s="36"/>
      <c r="C37" s="36"/>
      <c r="D37" s="63" t="s">
        <v>144</v>
      </c>
      <c r="E37" s="84">
        <v>3</v>
      </c>
      <c r="F37" s="126">
        <v>1</v>
      </c>
      <c r="G37" s="92">
        <v>2005</v>
      </c>
      <c r="H37" s="73">
        <f t="shared" si="0"/>
        <v>0</v>
      </c>
      <c r="I37" s="92">
        <v>3</v>
      </c>
      <c r="J37" s="162">
        <f t="shared" si="1"/>
        <v>0</v>
      </c>
      <c r="K37" s="242"/>
    </row>
    <row r="38" spans="1:11" ht="11.25" customHeight="1" thickBot="1">
      <c r="A38" s="25"/>
      <c r="B38" s="36"/>
      <c r="C38" s="36"/>
      <c r="D38" s="63" t="s">
        <v>145</v>
      </c>
      <c r="E38" s="84">
        <v>2</v>
      </c>
      <c r="F38" s="126">
        <v>1</v>
      </c>
      <c r="G38" s="92">
        <v>2007</v>
      </c>
      <c r="H38" s="73">
        <f t="shared" si="0"/>
        <v>0</v>
      </c>
      <c r="I38" s="92">
        <v>2</v>
      </c>
      <c r="J38" s="162">
        <f t="shared" si="1"/>
        <v>0</v>
      </c>
      <c r="K38" s="242"/>
    </row>
    <row r="39" spans="1:11" ht="11.25" customHeight="1" thickBot="1">
      <c r="A39" s="25"/>
      <c r="B39" s="36"/>
      <c r="C39" s="36"/>
      <c r="D39" s="63" t="s">
        <v>146</v>
      </c>
      <c r="E39" s="84">
        <v>4</v>
      </c>
      <c r="F39" s="126">
        <v>1</v>
      </c>
      <c r="G39" s="92">
        <v>2005</v>
      </c>
      <c r="H39" s="73">
        <f t="shared" si="0"/>
        <v>0</v>
      </c>
      <c r="I39" s="92">
        <v>4</v>
      </c>
      <c r="J39" s="162">
        <f t="shared" si="1"/>
        <v>0</v>
      </c>
      <c r="K39" s="242"/>
    </row>
    <row r="40" spans="1:11" ht="11.25" customHeight="1" thickBot="1">
      <c r="A40" s="25"/>
      <c r="B40" s="37"/>
      <c r="C40" s="37"/>
      <c r="D40" s="63" t="s">
        <v>147</v>
      </c>
      <c r="E40" s="84">
        <v>7</v>
      </c>
      <c r="F40" s="126">
        <v>1</v>
      </c>
      <c r="G40" s="92">
        <v>2002</v>
      </c>
      <c r="H40" s="73">
        <f t="shared" si="0"/>
        <v>0</v>
      </c>
      <c r="I40" s="92">
        <v>7</v>
      </c>
      <c r="J40" s="162">
        <f t="shared" si="1"/>
        <v>0</v>
      </c>
      <c r="K40" s="242"/>
    </row>
    <row r="41" spans="1:11" ht="11.25" customHeight="1" thickBot="1">
      <c r="A41" s="25"/>
      <c r="B41" s="37"/>
      <c r="C41" s="37"/>
      <c r="D41" s="63" t="s">
        <v>148</v>
      </c>
      <c r="E41" s="84">
        <v>1</v>
      </c>
      <c r="F41" s="126">
        <v>1</v>
      </c>
      <c r="G41" s="92">
        <v>2006</v>
      </c>
      <c r="H41" s="73">
        <f t="shared" si="0"/>
        <v>0</v>
      </c>
      <c r="I41" s="92">
        <v>1</v>
      </c>
      <c r="J41" s="162">
        <f t="shared" si="1"/>
        <v>0</v>
      </c>
      <c r="K41" s="242"/>
    </row>
    <row r="42" spans="1:11" ht="11.25" customHeight="1" thickBot="1">
      <c r="A42" s="25"/>
      <c r="B42" s="37"/>
      <c r="C42" s="37"/>
      <c r="D42" s="63" t="s">
        <v>149</v>
      </c>
      <c r="E42" s="84">
        <v>5</v>
      </c>
      <c r="F42" s="126">
        <v>1</v>
      </c>
      <c r="G42" s="92">
        <v>2001</v>
      </c>
      <c r="H42" s="73">
        <f t="shared" si="0"/>
        <v>0</v>
      </c>
      <c r="I42" s="92">
        <v>5</v>
      </c>
      <c r="J42" s="162">
        <f t="shared" si="1"/>
        <v>0</v>
      </c>
      <c r="K42" s="242"/>
    </row>
    <row r="43" spans="1:11" ht="11.25" customHeight="1" thickBot="1">
      <c r="A43" s="25"/>
      <c r="B43" s="37"/>
      <c r="C43" s="37"/>
      <c r="D43" s="63" t="s">
        <v>150</v>
      </c>
      <c r="E43" s="84">
        <v>6</v>
      </c>
      <c r="F43" s="126">
        <v>1</v>
      </c>
      <c r="G43" s="92">
        <v>2000</v>
      </c>
      <c r="H43" s="73">
        <f t="shared" si="0"/>
        <v>0</v>
      </c>
      <c r="I43" s="92">
        <v>6</v>
      </c>
      <c r="J43" s="162">
        <f t="shared" si="1"/>
        <v>0</v>
      </c>
      <c r="K43" s="242"/>
    </row>
    <row r="44" spans="1:11" ht="11.25" customHeight="1" thickBot="1">
      <c r="A44" s="25"/>
      <c r="B44" s="37"/>
      <c r="C44" s="37"/>
      <c r="D44" s="68" t="s">
        <v>151</v>
      </c>
      <c r="E44" s="85">
        <v>12</v>
      </c>
      <c r="F44" s="127">
        <v>1</v>
      </c>
      <c r="G44" s="74">
        <v>1998</v>
      </c>
      <c r="H44" s="73">
        <f t="shared" si="0"/>
        <v>0</v>
      </c>
      <c r="I44" s="74">
        <v>12</v>
      </c>
      <c r="J44" s="162">
        <f t="shared" si="1"/>
        <v>0</v>
      </c>
      <c r="K44" s="242"/>
    </row>
    <row r="45" spans="1:11" ht="25.5" customHeight="1" thickBot="1">
      <c r="A45" s="33">
        <v>3</v>
      </c>
      <c r="B45" s="133" t="s">
        <v>227</v>
      </c>
      <c r="C45" s="35">
        <f>титул!B7+титул!B8+титул!B9</f>
        <v>62</v>
      </c>
      <c r="D45" s="129" t="s">
        <v>50</v>
      </c>
      <c r="E45" s="82">
        <v>10</v>
      </c>
      <c r="F45" s="125">
        <v>1</v>
      </c>
      <c r="G45" s="73">
        <v>1999</v>
      </c>
      <c r="H45" s="73">
        <f t="shared" si="0"/>
        <v>0</v>
      </c>
      <c r="I45" s="73">
        <v>0</v>
      </c>
      <c r="J45" s="162">
        <f t="shared" si="1"/>
        <v>0</v>
      </c>
      <c r="K45" s="241">
        <f>SUM(E45:E70)/C45</f>
        <v>4.806451612903226</v>
      </c>
    </row>
    <row r="46" spans="1:11" ht="11.25" customHeight="1" thickBot="1">
      <c r="A46" s="25"/>
      <c r="B46" s="134"/>
      <c r="C46" s="37"/>
      <c r="D46" s="130" t="s">
        <v>213</v>
      </c>
      <c r="E46" s="84">
        <v>6</v>
      </c>
      <c r="F46" s="126">
        <v>0</v>
      </c>
      <c r="G46" s="92">
        <v>1999</v>
      </c>
      <c r="H46" s="73">
        <f t="shared" si="0"/>
        <v>0</v>
      </c>
      <c r="I46" s="92">
        <v>6</v>
      </c>
      <c r="J46" s="162">
        <f t="shared" si="1"/>
        <v>0</v>
      </c>
      <c r="K46" s="242"/>
    </row>
    <row r="47" spans="1:11" ht="11.25" customHeight="1" thickBot="1">
      <c r="A47" s="25"/>
      <c r="B47" s="134"/>
      <c r="C47" s="37"/>
      <c r="D47" s="130" t="s">
        <v>115</v>
      </c>
      <c r="E47" s="84">
        <v>2</v>
      </c>
      <c r="F47" s="126">
        <v>1</v>
      </c>
      <c r="G47" s="92">
        <v>2006</v>
      </c>
      <c r="H47" s="73">
        <f t="shared" si="0"/>
        <v>0</v>
      </c>
      <c r="I47" s="92">
        <v>2</v>
      </c>
      <c r="J47" s="162">
        <f t="shared" si="1"/>
        <v>0</v>
      </c>
      <c r="K47" s="242"/>
    </row>
    <row r="48" spans="1:11" ht="11.25" customHeight="1" thickBot="1">
      <c r="A48" s="25"/>
      <c r="B48" s="134"/>
      <c r="C48" s="37"/>
      <c r="D48" s="130" t="s">
        <v>212</v>
      </c>
      <c r="E48" s="84">
        <v>1</v>
      </c>
      <c r="F48" s="126">
        <v>0</v>
      </c>
      <c r="G48" s="92">
        <v>2003</v>
      </c>
      <c r="H48" s="73">
        <f t="shared" si="0"/>
        <v>0</v>
      </c>
      <c r="I48" s="92">
        <v>1</v>
      </c>
      <c r="J48" s="162">
        <f t="shared" si="1"/>
        <v>0</v>
      </c>
      <c r="K48" s="242"/>
    </row>
    <row r="49" spans="1:11" ht="11.25" customHeight="1" thickBot="1">
      <c r="A49" s="25"/>
      <c r="B49" s="134"/>
      <c r="C49" s="37"/>
      <c r="D49" s="130" t="s">
        <v>563</v>
      </c>
      <c r="E49" s="84">
        <v>7</v>
      </c>
      <c r="F49" s="126">
        <v>0</v>
      </c>
      <c r="G49" s="92">
        <v>2007</v>
      </c>
      <c r="H49" s="73">
        <f t="shared" si="0"/>
        <v>0</v>
      </c>
      <c r="I49" s="92">
        <v>7</v>
      </c>
      <c r="J49" s="162">
        <f t="shared" si="1"/>
        <v>0</v>
      </c>
      <c r="K49" s="242"/>
    </row>
    <row r="50" spans="1:11" ht="11.25" customHeight="1" thickBot="1">
      <c r="A50" s="25"/>
      <c r="B50" s="134"/>
      <c r="C50" s="37"/>
      <c r="D50" s="130" t="s">
        <v>49</v>
      </c>
      <c r="E50" s="84">
        <v>15</v>
      </c>
      <c r="F50" s="126">
        <v>1</v>
      </c>
      <c r="G50" s="92">
        <v>2014</v>
      </c>
      <c r="H50" s="73">
        <f t="shared" si="0"/>
        <v>15</v>
      </c>
      <c r="I50" s="92">
        <v>15</v>
      </c>
      <c r="J50" s="162">
        <f t="shared" si="1"/>
        <v>15</v>
      </c>
      <c r="K50" s="242"/>
    </row>
    <row r="51" spans="1:11" ht="11.25" customHeight="1" thickBot="1">
      <c r="A51" s="25"/>
      <c r="B51" s="134"/>
      <c r="C51" s="37"/>
      <c r="D51" s="130" t="s">
        <v>114</v>
      </c>
      <c r="E51" s="84">
        <v>20</v>
      </c>
      <c r="F51" s="126">
        <v>0</v>
      </c>
      <c r="G51" s="92">
        <v>1998</v>
      </c>
      <c r="H51" s="73">
        <f t="shared" si="0"/>
        <v>0</v>
      </c>
      <c r="I51" s="92">
        <v>0</v>
      </c>
      <c r="J51" s="162">
        <f t="shared" si="1"/>
        <v>0</v>
      </c>
      <c r="K51" s="242"/>
    </row>
    <row r="52" spans="1:11" ht="11.25" customHeight="1" thickBot="1">
      <c r="A52" s="25"/>
      <c r="B52" s="134"/>
      <c r="C52" s="37"/>
      <c r="D52" s="63" t="s">
        <v>111</v>
      </c>
      <c r="E52" s="84">
        <v>6</v>
      </c>
      <c r="F52" s="126">
        <v>1</v>
      </c>
      <c r="G52" s="92">
        <v>2007</v>
      </c>
      <c r="H52" s="73">
        <f t="shared" si="0"/>
        <v>0</v>
      </c>
      <c r="I52" s="92">
        <v>0</v>
      </c>
      <c r="J52" s="162">
        <f t="shared" si="1"/>
        <v>0</v>
      </c>
      <c r="K52" s="242"/>
    </row>
    <row r="53" spans="1:11" ht="11.25" customHeight="1" thickBot="1">
      <c r="A53" s="25"/>
      <c r="B53" s="134"/>
      <c r="C53" s="37"/>
      <c r="D53" s="130" t="s">
        <v>112</v>
      </c>
      <c r="E53" s="84">
        <v>20</v>
      </c>
      <c r="F53" s="126">
        <v>1</v>
      </c>
      <c r="G53" s="92">
        <v>2007</v>
      </c>
      <c r="H53" s="73">
        <f t="shared" si="0"/>
        <v>0</v>
      </c>
      <c r="I53" s="92">
        <v>0</v>
      </c>
      <c r="J53" s="162">
        <f t="shared" si="1"/>
        <v>0</v>
      </c>
      <c r="K53" s="242"/>
    </row>
    <row r="54" spans="1:11" ht="11.25" customHeight="1" thickBot="1">
      <c r="A54" s="25"/>
      <c r="B54" s="134"/>
      <c r="C54" s="37"/>
      <c r="D54" s="63" t="s">
        <v>524</v>
      </c>
      <c r="E54" s="84">
        <v>2</v>
      </c>
      <c r="F54" s="126">
        <v>1</v>
      </c>
      <c r="G54" s="92">
        <v>2003</v>
      </c>
      <c r="H54" s="73">
        <f t="shared" si="0"/>
        <v>0</v>
      </c>
      <c r="I54" s="92">
        <v>2</v>
      </c>
      <c r="J54" s="162">
        <f t="shared" si="1"/>
        <v>0</v>
      </c>
      <c r="K54" s="242"/>
    </row>
    <row r="55" spans="1:11" ht="11.25" customHeight="1" thickBot="1">
      <c r="A55" s="25"/>
      <c r="B55" s="134"/>
      <c r="C55" s="37"/>
      <c r="D55" s="130" t="s">
        <v>53</v>
      </c>
      <c r="E55" s="84">
        <v>10</v>
      </c>
      <c r="F55" s="126">
        <v>1</v>
      </c>
      <c r="G55" s="92">
        <v>1988</v>
      </c>
      <c r="H55" s="73">
        <f t="shared" si="0"/>
        <v>0</v>
      </c>
      <c r="I55" s="92">
        <v>10</v>
      </c>
      <c r="J55" s="162">
        <f t="shared" si="1"/>
        <v>0</v>
      </c>
      <c r="K55" s="242"/>
    </row>
    <row r="56" spans="1:11" ht="11.25" customHeight="1" thickBot="1">
      <c r="A56" s="25"/>
      <c r="B56" s="134"/>
      <c r="C56" s="37"/>
      <c r="D56" s="130" t="s">
        <v>562</v>
      </c>
      <c r="E56" s="84">
        <v>15</v>
      </c>
      <c r="F56" s="126">
        <v>1</v>
      </c>
      <c r="G56" s="92">
        <v>1999</v>
      </c>
      <c r="H56" s="73">
        <f t="shared" si="0"/>
        <v>0</v>
      </c>
      <c r="I56" s="92">
        <v>0</v>
      </c>
      <c r="J56" s="162">
        <f t="shared" si="1"/>
        <v>0</v>
      </c>
      <c r="K56" s="242"/>
    </row>
    <row r="57" spans="1:11" ht="11.25" customHeight="1" thickBot="1">
      <c r="A57" s="25"/>
      <c r="B57" s="134"/>
      <c r="C57" s="37"/>
      <c r="D57" s="130" t="s">
        <v>51</v>
      </c>
      <c r="E57" s="84">
        <v>16</v>
      </c>
      <c r="F57" s="126">
        <v>1</v>
      </c>
      <c r="G57" s="92">
        <v>1985</v>
      </c>
      <c r="H57" s="73">
        <f t="shared" si="0"/>
        <v>0</v>
      </c>
      <c r="I57" s="92">
        <v>16</v>
      </c>
      <c r="J57" s="162">
        <f t="shared" si="1"/>
        <v>0</v>
      </c>
      <c r="K57" s="242"/>
    </row>
    <row r="58" spans="1:11" ht="11.25" customHeight="1" thickBot="1">
      <c r="A58" s="25"/>
      <c r="B58" s="134"/>
      <c r="C58" s="37"/>
      <c r="D58" s="130" t="s">
        <v>564</v>
      </c>
      <c r="E58" s="84">
        <v>10</v>
      </c>
      <c r="F58" s="126">
        <v>1</v>
      </c>
      <c r="G58" s="92">
        <v>2004</v>
      </c>
      <c r="H58" s="73">
        <f t="shared" si="0"/>
        <v>0</v>
      </c>
      <c r="I58" s="92">
        <v>10</v>
      </c>
      <c r="J58" s="162">
        <f t="shared" si="1"/>
        <v>0</v>
      </c>
      <c r="K58" s="242"/>
    </row>
    <row r="59" spans="1:11" ht="11.25" customHeight="1" thickBot="1">
      <c r="A59" s="25"/>
      <c r="B59" s="134"/>
      <c r="C59" s="37"/>
      <c r="D59" s="212" t="s">
        <v>252</v>
      </c>
      <c r="E59" s="208">
        <v>30</v>
      </c>
      <c r="F59" s="209">
        <v>1</v>
      </c>
      <c r="G59" s="210">
        <v>2014</v>
      </c>
      <c r="H59" s="73">
        <f t="shared" si="0"/>
        <v>30</v>
      </c>
      <c r="I59" s="210">
        <v>0</v>
      </c>
      <c r="J59" s="162">
        <f t="shared" si="1"/>
        <v>0</v>
      </c>
      <c r="K59" s="242"/>
    </row>
    <row r="60" spans="1:11" ht="11.25" customHeight="1" thickBot="1">
      <c r="A60" s="25"/>
      <c r="B60" s="134"/>
      <c r="C60" s="37"/>
      <c r="D60" s="130" t="s">
        <v>374</v>
      </c>
      <c r="E60" s="84">
        <v>7</v>
      </c>
      <c r="F60" s="126">
        <v>1</v>
      </c>
      <c r="G60" s="92">
        <v>2007</v>
      </c>
      <c r="H60" s="73">
        <f t="shared" si="0"/>
        <v>0</v>
      </c>
      <c r="I60" s="92">
        <v>0</v>
      </c>
      <c r="J60" s="162">
        <f t="shared" si="1"/>
        <v>0</v>
      </c>
      <c r="K60" s="242"/>
    </row>
    <row r="61" spans="1:11" ht="11.25" customHeight="1" thickBot="1">
      <c r="A61" s="25"/>
      <c r="B61" s="134"/>
      <c r="C61" s="37"/>
      <c r="D61" s="63" t="s">
        <v>488</v>
      </c>
      <c r="E61" s="84">
        <v>11</v>
      </c>
      <c r="F61" s="126">
        <v>1</v>
      </c>
      <c r="G61" s="92">
        <v>2007</v>
      </c>
      <c r="H61" s="73">
        <f t="shared" si="0"/>
        <v>0</v>
      </c>
      <c r="I61" s="92">
        <v>0</v>
      </c>
      <c r="J61" s="162">
        <f t="shared" si="1"/>
        <v>0</v>
      </c>
      <c r="K61" s="242"/>
    </row>
    <row r="62" spans="1:11" ht="11.25" customHeight="1" thickBot="1">
      <c r="A62" s="25"/>
      <c r="B62" s="134"/>
      <c r="C62" s="37"/>
      <c r="D62" s="130" t="s">
        <v>113</v>
      </c>
      <c r="E62" s="84">
        <v>3</v>
      </c>
      <c r="F62" s="126">
        <v>1</v>
      </c>
      <c r="G62" s="92">
        <v>2002</v>
      </c>
      <c r="H62" s="73">
        <f t="shared" si="0"/>
        <v>0</v>
      </c>
      <c r="I62" s="92">
        <v>3</v>
      </c>
      <c r="J62" s="162">
        <f t="shared" si="1"/>
        <v>0</v>
      </c>
      <c r="K62" s="242"/>
    </row>
    <row r="63" spans="1:11" ht="11.25" customHeight="1" thickBot="1">
      <c r="A63" s="25"/>
      <c r="B63" s="134"/>
      <c r="C63" s="37"/>
      <c r="D63" s="130" t="s">
        <v>52</v>
      </c>
      <c r="E63" s="84">
        <v>3</v>
      </c>
      <c r="F63" s="126">
        <v>0</v>
      </c>
      <c r="G63" s="92">
        <v>2012</v>
      </c>
      <c r="H63" s="73">
        <f t="shared" si="0"/>
        <v>3</v>
      </c>
      <c r="I63" s="92">
        <v>3</v>
      </c>
      <c r="J63" s="162">
        <f t="shared" si="1"/>
        <v>3</v>
      </c>
      <c r="K63" s="242"/>
    </row>
    <row r="64" spans="1:11" ht="11.25" customHeight="1" thickBot="1">
      <c r="A64" s="25"/>
      <c r="B64" s="134"/>
      <c r="C64" s="37"/>
      <c r="D64" s="212" t="s">
        <v>253</v>
      </c>
      <c r="E64" s="208">
        <v>30</v>
      </c>
      <c r="F64" s="209">
        <v>0</v>
      </c>
      <c r="G64" s="210">
        <v>2014</v>
      </c>
      <c r="H64" s="73">
        <f t="shared" si="0"/>
        <v>30</v>
      </c>
      <c r="I64" s="210">
        <v>30</v>
      </c>
      <c r="J64" s="162">
        <f t="shared" si="1"/>
        <v>30</v>
      </c>
      <c r="K64" s="242"/>
    </row>
    <row r="65" spans="1:11" ht="11.25" customHeight="1" thickBot="1">
      <c r="A65" s="25"/>
      <c r="B65" s="134"/>
      <c r="C65" s="37"/>
      <c r="D65" s="130" t="s">
        <v>54</v>
      </c>
      <c r="E65" s="84">
        <v>14</v>
      </c>
      <c r="F65" s="126">
        <v>1</v>
      </c>
      <c r="G65" s="92">
        <v>1997</v>
      </c>
      <c r="H65" s="73">
        <f t="shared" si="0"/>
        <v>0</v>
      </c>
      <c r="I65" s="92">
        <v>0</v>
      </c>
      <c r="J65" s="162">
        <f t="shared" si="1"/>
        <v>0</v>
      </c>
      <c r="K65" s="242"/>
    </row>
    <row r="66" spans="1:11" ht="11.25" customHeight="1" thickBot="1">
      <c r="A66" s="25"/>
      <c r="B66" s="134"/>
      <c r="C66" s="37"/>
      <c r="D66" s="130" t="s">
        <v>575</v>
      </c>
      <c r="E66" s="84">
        <v>1</v>
      </c>
      <c r="F66" s="126">
        <v>1</v>
      </c>
      <c r="G66" s="92">
        <v>2001</v>
      </c>
      <c r="H66" s="73">
        <f t="shared" si="0"/>
        <v>0</v>
      </c>
      <c r="I66" s="92">
        <v>0</v>
      </c>
      <c r="J66" s="162">
        <f t="shared" si="1"/>
        <v>0</v>
      </c>
      <c r="K66" s="242"/>
    </row>
    <row r="67" spans="1:11" ht="11.25" customHeight="1" thickBot="1">
      <c r="A67" s="25"/>
      <c r="B67" s="134"/>
      <c r="C67" s="37"/>
      <c r="D67" s="130" t="s">
        <v>576</v>
      </c>
      <c r="E67" s="84">
        <v>1</v>
      </c>
      <c r="F67" s="126">
        <v>1</v>
      </c>
      <c r="G67" s="92">
        <v>2001</v>
      </c>
      <c r="H67" s="73">
        <f t="shared" si="0"/>
        <v>0</v>
      </c>
      <c r="I67" s="92">
        <v>0</v>
      </c>
      <c r="J67" s="162">
        <f t="shared" si="1"/>
        <v>0</v>
      </c>
      <c r="K67" s="242"/>
    </row>
    <row r="68" spans="1:11" ht="11.25" customHeight="1" thickBot="1">
      <c r="A68" s="25"/>
      <c r="B68" s="134"/>
      <c r="C68" s="37"/>
      <c r="D68" s="130" t="s">
        <v>55</v>
      </c>
      <c r="E68" s="84">
        <v>10</v>
      </c>
      <c r="F68" s="126">
        <v>1</v>
      </c>
      <c r="G68" s="92">
        <v>1997</v>
      </c>
      <c r="H68" s="73">
        <f t="shared" si="0"/>
        <v>0</v>
      </c>
      <c r="I68" s="92">
        <v>0</v>
      </c>
      <c r="J68" s="162">
        <f t="shared" si="1"/>
        <v>0</v>
      </c>
      <c r="K68" s="242"/>
    </row>
    <row r="69" spans="1:11" ht="11.25" customHeight="1" thickBot="1">
      <c r="A69" s="25"/>
      <c r="B69" s="134"/>
      <c r="C69" s="37"/>
      <c r="D69" s="63" t="s">
        <v>523</v>
      </c>
      <c r="E69" s="84">
        <v>9</v>
      </c>
      <c r="F69" s="126">
        <v>1</v>
      </c>
      <c r="G69" s="92">
        <v>2008</v>
      </c>
      <c r="H69" s="73">
        <f t="shared" si="0"/>
        <v>0</v>
      </c>
      <c r="I69" s="92">
        <v>9</v>
      </c>
      <c r="J69" s="162">
        <f t="shared" si="1"/>
        <v>0</v>
      </c>
      <c r="K69" s="242"/>
    </row>
    <row r="70" spans="1:11" ht="11.25" customHeight="1" thickBot="1">
      <c r="A70" s="25"/>
      <c r="B70" s="134"/>
      <c r="C70" s="37"/>
      <c r="D70" s="63" t="s">
        <v>214</v>
      </c>
      <c r="E70" s="84">
        <v>39</v>
      </c>
      <c r="F70" s="126">
        <v>0</v>
      </c>
      <c r="G70" s="92">
        <v>2005</v>
      </c>
      <c r="H70" s="73">
        <f aca="true" t="shared" si="2" ref="H70:H89">IF(G70&gt;2010,E70,0)</f>
        <v>0</v>
      </c>
      <c r="I70" s="92">
        <v>39</v>
      </c>
      <c r="J70" s="162">
        <f aca="true" t="shared" si="3" ref="J70:J89">IF(G70&gt;2010,I70,0)</f>
        <v>0</v>
      </c>
      <c r="K70" s="242"/>
    </row>
    <row r="71" spans="1:11" ht="11.25" customHeight="1" thickBot="1">
      <c r="A71" s="239">
        <v>4</v>
      </c>
      <c r="B71" s="262" t="s">
        <v>357</v>
      </c>
      <c r="C71" s="35">
        <f>титул!B8+титул!B9</f>
        <v>42</v>
      </c>
      <c r="D71" s="202" t="s">
        <v>566</v>
      </c>
      <c r="E71" s="199">
        <v>1</v>
      </c>
      <c r="F71" s="125">
        <v>1</v>
      </c>
      <c r="G71" s="73">
        <v>2003</v>
      </c>
      <c r="H71" s="73">
        <f t="shared" si="2"/>
        <v>0</v>
      </c>
      <c r="I71" s="73">
        <v>1</v>
      </c>
      <c r="J71" s="162">
        <f t="shared" si="3"/>
        <v>0</v>
      </c>
      <c r="K71" s="241">
        <f>SUM(E71:E79)/C71</f>
        <v>1.8571428571428572</v>
      </c>
    </row>
    <row r="72" spans="1:11" ht="11.25" customHeight="1" thickBot="1">
      <c r="A72" s="240"/>
      <c r="B72" s="263"/>
      <c r="C72" s="37"/>
      <c r="D72" s="212" t="s">
        <v>254</v>
      </c>
      <c r="E72" s="208">
        <v>10</v>
      </c>
      <c r="F72" s="209">
        <v>1</v>
      </c>
      <c r="G72" s="210">
        <v>2014</v>
      </c>
      <c r="H72" s="73">
        <f t="shared" si="2"/>
        <v>10</v>
      </c>
      <c r="I72" s="210">
        <v>10</v>
      </c>
      <c r="J72" s="162">
        <f t="shared" si="3"/>
        <v>10</v>
      </c>
      <c r="K72" s="242"/>
    </row>
    <row r="73" spans="1:11" ht="11.25" customHeight="1" thickBot="1">
      <c r="A73" s="25"/>
      <c r="B73" s="135"/>
      <c r="C73" s="37"/>
      <c r="D73" s="130" t="s">
        <v>58</v>
      </c>
      <c r="E73" s="84">
        <v>12</v>
      </c>
      <c r="F73" s="126">
        <v>0</v>
      </c>
      <c r="G73" s="92">
        <v>2013</v>
      </c>
      <c r="H73" s="73">
        <f t="shared" si="2"/>
        <v>12</v>
      </c>
      <c r="I73" s="92">
        <v>12</v>
      </c>
      <c r="J73" s="162">
        <f t="shared" si="3"/>
        <v>12</v>
      </c>
      <c r="K73" s="242"/>
    </row>
    <row r="74" spans="1:11" ht="17.25" customHeight="1" thickBot="1">
      <c r="A74" s="25"/>
      <c r="B74" s="135"/>
      <c r="C74" s="37"/>
      <c r="D74" s="130" t="s">
        <v>577</v>
      </c>
      <c r="E74" s="84">
        <v>2</v>
      </c>
      <c r="F74" s="126">
        <v>1</v>
      </c>
      <c r="G74" s="92">
        <v>2002</v>
      </c>
      <c r="H74" s="73">
        <f t="shared" si="2"/>
        <v>0</v>
      </c>
      <c r="I74" s="92">
        <v>2</v>
      </c>
      <c r="J74" s="162">
        <f t="shared" si="3"/>
        <v>0</v>
      </c>
      <c r="K74" s="242"/>
    </row>
    <row r="75" spans="1:11" ht="11.25" customHeight="1" thickBot="1">
      <c r="A75" s="25"/>
      <c r="B75" s="135"/>
      <c r="C75" s="37"/>
      <c r="D75" s="130" t="s">
        <v>565</v>
      </c>
      <c r="E75" s="84">
        <v>26</v>
      </c>
      <c r="F75" s="126">
        <v>1</v>
      </c>
      <c r="G75" s="92">
        <v>1984</v>
      </c>
      <c r="H75" s="73">
        <f t="shared" si="2"/>
        <v>0</v>
      </c>
      <c r="I75" s="92">
        <v>10</v>
      </c>
      <c r="J75" s="162">
        <f t="shared" si="3"/>
        <v>0</v>
      </c>
      <c r="K75" s="242"/>
    </row>
    <row r="76" spans="1:11" ht="11.25" customHeight="1" thickBot="1">
      <c r="A76" s="25"/>
      <c r="B76" s="135"/>
      <c r="C76" s="37"/>
      <c r="D76" s="130" t="s">
        <v>59</v>
      </c>
      <c r="E76" s="84">
        <v>4</v>
      </c>
      <c r="F76" s="126">
        <v>1</v>
      </c>
      <c r="G76" s="92">
        <v>1998</v>
      </c>
      <c r="H76" s="73">
        <f t="shared" si="2"/>
        <v>0</v>
      </c>
      <c r="I76" s="92">
        <v>0</v>
      </c>
      <c r="J76" s="162">
        <f t="shared" si="3"/>
        <v>0</v>
      </c>
      <c r="K76" s="242"/>
    </row>
    <row r="77" spans="1:11" ht="11.25" customHeight="1" thickBot="1">
      <c r="A77" s="25"/>
      <c r="B77" s="135"/>
      <c r="C77" s="37"/>
      <c r="D77" s="212" t="s">
        <v>255</v>
      </c>
      <c r="E77" s="208">
        <v>20</v>
      </c>
      <c r="F77" s="209">
        <v>1</v>
      </c>
      <c r="G77" s="210">
        <v>2014</v>
      </c>
      <c r="H77" s="73">
        <f t="shared" si="2"/>
        <v>20</v>
      </c>
      <c r="I77" s="210">
        <v>20</v>
      </c>
      <c r="J77" s="162">
        <f t="shared" si="3"/>
        <v>20</v>
      </c>
      <c r="K77" s="242"/>
    </row>
    <row r="78" spans="1:11" ht="11.25" customHeight="1" thickBot="1">
      <c r="A78" s="25"/>
      <c r="B78" s="135"/>
      <c r="C78" s="37"/>
      <c r="D78" s="130" t="s">
        <v>56</v>
      </c>
      <c r="E78" s="84">
        <v>2</v>
      </c>
      <c r="F78" s="126">
        <v>1</v>
      </c>
      <c r="G78" s="92">
        <v>2003</v>
      </c>
      <c r="H78" s="73">
        <f t="shared" si="2"/>
        <v>0</v>
      </c>
      <c r="I78" s="92">
        <v>2</v>
      </c>
      <c r="J78" s="162">
        <f t="shared" si="3"/>
        <v>0</v>
      </c>
      <c r="K78" s="242"/>
    </row>
    <row r="79" spans="1:11" ht="11.25" customHeight="1" thickBot="1">
      <c r="A79" s="25"/>
      <c r="B79" s="135"/>
      <c r="C79" s="37"/>
      <c r="D79" s="131" t="s">
        <v>57</v>
      </c>
      <c r="E79" s="85">
        <v>1</v>
      </c>
      <c r="F79" s="127">
        <v>0</v>
      </c>
      <c r="G79" s="74">
        <v>2006</v>
      </c>
      <c r="H79" s="73">
        <f t="shared" si="2"/>
        <v>0</v>
      </c>
      <c r="I79" s="74">
        <v>1</v>
      </c>
      <c r="J79" s="162">
        <f t="shared" si="3"/>
        <v>0</v>
      </c>
      <c r="K79" s="242"/>
    </row>
    <row r="80" spans="1:11" ht="23.25" customHeight="1" thickBot="1">
      <c r="A80" s="239">
        <v>5</v>
      </c>
      <c r="B80" s="262" t="s">
        <v>105</v>
      </c>
      <c r="C80" s="35">
        <f>титул!B7</f>
        <v>20</v>
      </c>
      <c r="D80" s="129" t="s">
        <v>295</v>
      </c>
      <c r="E80" s="82">
        <v>3</v>
      </c>
      <c r="F80" s="125">
        <v>1</v>
      </c>
      <c r="G80" s="73">
        <v>2008</v>
      </c>
      <c r="H80" s="73">
        <f t="shared" si="2"/>
        <v>0</v>
      </c>
      <c r="I80" s="92">
        <v>3</v>
      </c>
      <c r="J80" s="162">
        <f t="shared" si="3"/>
        <v>0</v>
      </c>
      <c r="K80" s="241">
        <f>SUM(E80:E89)/C80</f>
        <v>3.6</v>
      </c>
    </row>
    <row r="81" spans="1:11" ht="23.25" thickBot="1">
      <c r="A81" s="240"/>
      <c r="B81" s="263"/>
      <c r="C81" s="36"/>
      <c r="D81" s="130" t="s">
        <v>561</v>
      </c>
      <c r="E81" s="84">
        <v>3</v>
      </c>
      <c r="F81" s="126">
        <v>1</v>
      </c>
      <c r="G81" s="92">
        <v>2005</v>
      </c>
      <c r="H81" s="73">
        <f t="shared" si="2"/>
        <v>0</v>
      </c>
      <c r="I81" s="92">
        <v>0</v>
      </c>
      <c r="J81" s="162">
        <f t="shared" si="3"/>
        <v>0</v>
      </c>
      <c r="K81" s="242"/>
    </row>
    <row r="82" spans="1:11" ht="12" customHeight="1" thickBot="1">
      <c r="A82" s="25"/>
      <c r="B82" s="134"/>
      <c r="C82" s="36"/>
      <c r="D82" s="130" t="s">
        <v>60</v>
      </c>
      <c r="E82" s="84">
        <v>3</v>
      </c>
      <c r="F82" s="126">
        <v>1</v>
      </c>
      <c r="G82" s="92">
        <v>2003</v>
      </c>
      <c r="H82" s="73">
        <f t="shared" si="2"/>
        <v>0</v>
      </c>
      <c r="I82" s="92">
        <v>0</v>
      </c>
      <c r="J82" s="162">
        <f t="shared" si="3"/>
        <v>0</v>
      </c>
      <c r="K82" s="242"/>
    </row>
    <row r="83" spans="1:11" ht="15.75" thickBot="1">
      <c r="A83" s="25"/>
      <c r="B83" s="134"/>
      <c r="C83" s="36"/>
      <c r="D83" s="130" t="s">
        <v>560</v>
      </c>
      <c r="E83" s="84">
        <v>4</v>
      </c>
      <c r="F83" s="126">
        <v>1</v>
      </c>
      <c r="G83" s="92">
        <v>2008</v>
      </c>
      <c r="H83" s="73">
        <f t="shared" si="2"/>
        <v>0</v>
      </c>
      <c r="I83" s="92">
        <v>4</v>
      </c>
      <c r="J83" s="162">
        <f t="shared" si="3"/>
        <v>0</v>
      </c>
      <c r="K83" s="242"/>
    </row>
    <row r="84" spans="1:11" ht="23.25" thickBot="1">
      <c r="A84" s="25"/>
      <c r="B84" s="134"/>
      <c r="C84" s="36"/>
      <c r="D84" s="130" t="s">
        <v>256</v>
      </c>
      <c r="E84" s="84">
        <v>23</v>
      </c>
      <c r="F84" s="126">
        <v>0</v>
      </c>
      <c r="G84" s="92">
        <v>2013</v>
      </c>
      <c r="H84" s="73">
        <f t="shared" si="2"/>
        <v>23</v>
      </c>
      <c r="I84" s="92">
        <v>23</v>
      </c>
      <c r="J84" s="162">
        <f t="shared" si="3"/>
        <v>23</v>
      </c>
      <c r="K84" s="242"/>
    </row>
    <row r="85" spans="1:11" ht="23.25" thickBot="1">
      <c r="A85" s="25"/>
      <c r="B85" s="134"/>
      <c r="C85" s="36"/>
      <c r="D85" s="212" t="s">
        <v>257</v>
      </c>
      <c r="E85" s="208">
        <v>20</v>
      </c>
      <c r="F85" s="209">
        <v>1</v>
      </c>
      <c r="G85" s="210">
        <v>2014</v>
      </c>
      <c r="H85" s="73">
        <f t="shared" si="2"/>
        <v>20</v>
      </c>
      <c r="I85" s="210">
        <v>20</v>
      </c>
      <c r="J85" s="162">
        <f t="shared" si="3"/>
        <v>20</v>
      </c>
      <c r="K85" s="242"/>
    </row>
    <row r="86" spans="1:11" ht="23.25" thickBot="1">
      <c r="A86" s="25"/>
      <c r="B86" s="134"/>
      <c r="C86" s="36"/>
      <c r="D86" s="130" t="s">
        <v>61</v>
      </c>
      <c r="E86" s="84">
        <v>10</v>
      </c>
      <c r="F86" s="126">
        <v>1</v>
      </c>
      <c r="G86" s="92">
        <v>2014</v>
      </c>
      <c r="H86" s="73">
        <f t="shared" si="2"/>
        <v>10</v>
      </c>
      <c r="I86" s="92">
        <v>10</v>
      </c>
      <c r="J86" s="162">
        <f t="shared" si="3"/>
        <v>10</v>
      </c>
      <c r="K86" s="242"/>
    </row>
    <row r="87" spans="1:11" ht="23.25" thickBot="1">
      <c r="A87" s="25"/>
      <c r="B87" s="134"/>
      <c r="C87" s="36"/>
      <c r="D87" s="130" t="s">
        <v>62</v>
      </c>
      <c r="E87" s="84">
        <v>2</v>
      </c>
      <c r="F87" s="126">
        <v>1</v>
      </c>
      <c r="G87" s="92">
        <v>2002</v>
      </c>
      <c r="H87" s="73">
        <f t="shared" si="2"/>
        <v>0</v>
      </c>
      <c r="I87" s="92">
        <v>0</v>
      </c>
      <c r="J87" s="162">
        <f t="shared" si="3"/>
        <v>0</v>
      </c>
      <c r="K87" s="242"/>
    </row>
    <row r="88" spans="1:11" ht="15.75" thickBot="1">
      <c r="A88" s="25"/>
      <c r="B88" s="134"/>
      <c r="C88" s="36"/>
      <c r="D88" s="130" t="s">
        <v>296</v>
      </c>
      <c r="E88" s="84">
        <v>2</v>
      </c>
      <c r="F88" s="126">
        <v>1</v>
      </c>
      <c r="G88" s="92">
        <v>2002</v>
      </c>
      <c r="H88" s="73">
        <f t="shared" si="2"/>
        <v>0</v>
      </c>
      <c r="I88" s="92">
        <v>0</v>
      </c>
      <c r="J88" s="162">
        <f t="shared" si="3"/>
        <v>0</v>
      </c>
      <c r="K88" s="242"/>
    </row>
    <row r="89" spans="1:11" ht="15.75" thickBot="1">
      <c r="A89" s="25"/>
      <c r="B89" s="134"/>
      <c r="C89" s="36"/>
      <c r="D89" s="131" t="s">
        <v>297</v>
      </c>
      <c r="E89" s="85">
        <v>2</v>
      </c>
      <c r="F89" s="127">
        <v>1</v>
      </c>
      <c r="G89" s="74">
        <v>2003</v>
      </c>
      <c r="H89" s="73">
        <f t="shared" si="2"/>
        <v>0</v>
      </c>
      <c r="I89" s="92">
        <v>0</v>
      </c>
      <c r="J89" s="162">
        <f t="shared" si="3"/>
        <v>0</v>
      </c>
      <c r="K89" s="243"/>
    </row>
    <row r="90" spans="1:11" s="15" customFormat="1" ht="15" customHeight="1" thickBot="1">
      <c r="A90" s="42"/>
      <c r="B90" s="43" t="s">
        <v>578</v>
      </c>
      <c r="C90" s="40">
        <f>SUM(C5:C89)</f>
        <v>230</v>
      </c>
      <c r="D90" s="43"/>
      <c r="E90" s="41">
        <f>SUM(E5:E89)</f>
        <v>743</v>
      </c>
      <c r="F90" s="41">
        <f>SUM(F5:F89)</f>
        <v>70</v>
      </c>
      <c r="G90" s="41"/>
      <c r="H90" s="41">
        <f>SUM(H5:H89)</f>
        <v>339</v>
      </c>
      <c r="I90" s="41">
        <f>SUM(I5:I89)</f>
        <v>511</v>
      </c>
      <c r="J90" s="41">
        <f>SUM(J5:J89)</f>
        <v>289</v>
      </c>
      <c r="K90" s="132"/>
    </row>
  </sheetData>
  <sheetProtection/>
  <autoFilter ref="A4:K90"/>
  <mergeCells count="13">
    <mergeCell ref="K5:K20"/>
    <mergeCell ref="K80:K89"/>
    <mergeCell ref="K45:K70"/>
    <mergeCell ref="K71:K79"/>
    <mergeCell ref="K21:K44"/>
    <mergeCell ref="A2:E2"/>
    <mergeCell ref="B80:B81"/>
    <mergeCell ref="B71:B72"/>
    <mergeCell ref="B5:B6"/>
    <mergeCell ref="A5:A6"/>
    <mergeCell ref="A71:A72"/>
    <mergeCell ref="B21:B22"/>
    <mergeCell ref="A80:A81"/>
  </mergeCells>
  <hyperlinks>
    <hyperlink ref="B5:B89" location="заключение!A1" display="Основы философии"/>
  </hyperlink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90" zoomScaleSheetLayoutView="90" workbookViewId="0" topLeftCell="A1">
      <selection activeCell="B2" sqref="B2:B3"/>
    </sheetView>
  </sheetViews>
  <sheetFormatPr defaultColWidth="9.00390625" defaultRowHeight="12.75"/>
  <cols>
    <col min="1" max="1" width="4.125" style="16" customWidth="1"/>
    <col min="2" max="2" width="26.75390625" style="16" customWidth="1"/>
    <col min="3" max="3" width="21.75390625" style="16" customWidth="1"/>
    <col min="4" max="4" width="75.875" style="16" customWidth="1"/>
    <col min="5" max="5" width="12.25390625" style="17" customWidth="1"/>
    <col min="6" max="6" width="12.75390625" style="16" customWidth="1"/>
    <col min="7" max="7" width="12.75390625" style="17" customWidth="1"/>
    <col min="8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1.5" customHeight="1" thickBot="1">
      <c r="A1" s="122" t="s">
        <v>355</v>
      </c>
      <c r="B1" s="123" t="s">
        <v>364</v>
      </c>
      <c r="C1" s="123" t="s">
        <v>365</v>
      </c>
      <c r="D1" s="141" t="s">
        <v>366</v>
      </c>
      <c r="E1" s="124" t="s">
        <v>367</v>
      </c>
      <c r="F1" s="122" t="s">
        <v>389</v>
      </c>
      <c r="G1" s="123" t="s">
        <v>353</v>
      </c>
      <c r="H1" s="141" t="s">
        <v>390</v>
      </c>
      <c r="I1" s="123" t="s">
        <v>437</v>
      </c>
      <c r="J1" s="161" t="s">
        <v>132</v>
      </c>
      <c r="K1" s="124" t="s">
        <v>487</v>
      </c>
    </row>
    <row r="2" spans="1:11" ht="11.25" customHeight="1" thickBot="1">
      <c r="A2" s="239">
        <v>1</v>
      </c>
      <c r="B2" s="264" t="s">
        <v>108</v>
      </c>
      <c r="C2" s="45">
        <f>титул!B7</f>
        <v>20</v>
      </c>
      <c r="D2" s="65" t="s">
        <v>289</v>
      </c>
      <c r="E2" s="82">
        <v>1</v>
      </c>
      <c r="F2" s="142">
        <v>1</v>
      </c>
      <c r="G2" s="73">
        <v>2005</v>
      </c>
      <c r="H2" s="73">
        <f aca="true" t="shared" si="0" ref="H2:H37">IF(G2&gt;2009,E2,0)</f>
        <v>0</v>
      </c>
      <c r="I2" s="73">
        <v>1</v>
      </c>
      <c r="J2" s="162">
        <f aca="true" t="shared" si="1" ref="J2:J37">IF(G2&gt;2009,I2,0)</f>
        <v>0</v>
      </c>
      <c r="K2" s="241">
        <f>SUM(E2:E17)/C2</f>
        <v>6.3</v>
      </c>
    </row>
    <row r="3" spans="1:11" ht="11.25" customHeight="1" thickBot="1">
      <c r="A3" s="240"/>
      <c r="B3" s="265"/>
      <c r="C3" s="46"/>
      <c r="D3" s="63" t="s">
        <v>290</v>
      </c>
      <c r="E3" s="84">
        <v>1</v>
      </c>
      <c r="F3" s="143">
        <v>1</v>
      </c>
      <c r="G3" s="92">
        <v>2002</v>
      </c>
      <c r="H3" s="73">
        <f t="shared" si="0"/>
        <v>0</v>
      </c>
      <c r="I3" s="92">
        <v>1</v>
      </c>
      <c r="J3" s="162">
        <f t="shared" si="1"/>
        <v>0</v>
      </c>
      <c r="K3" s="242"/>
    </row>
    <row r="4" spans="1:11" ht="23.25" thickBot="1">
      <c r="A4" s="25"/>
      <c r="B4" s="135"/>
      <c r="C4" s="46"/>
      <c r="D4" s="63" t="s">
        <v>291</v>
      </c>
      <c r="E4" s="84">
        <v>1</v>
      </c>
      <c r="F4" s="143">
        <v>1</v>
      </c>
      <c r="G4" s="92">
        <v>2008</v>
      </c>
      <c r="H4" s="73">
        <f t="shared" si="0"/>
        <v>0</v>
      </c>
      <c r="I4" s="92">
        <v>1</v>
      </c>
      <c r="J4" s="162">
        <f t="shared" si="1"/>
        <v>0</v>
      </c>
      <c r="K4" s="242"/>
    </row>
    <row r="5" spans="1:11" ht="23.25" thickBot="1">
      <c r="A5" s="25"/>
      <c r="B5" s="135"/>
      <c r="C5" s="46"/>
      <c r="D5" s="63" t="s">
        <v>292</v>
      </c>
      <c r="E5" s="84">
        <v>1</v>
      </c>
      <c r="F5" s="143">
        <v>0</v>
      </c>
      <c r="G5" s="92">
        <v>2008</v>
      </c>
      <c r="H5" s="73">
        <f t="shared" si="0"/>
        <v>0</v>
      </c>
      <c r="I5" s="92">
        <v>1</v>
      </c>
      <c r="J5" s="162">
        <f t="shared" si="1"/>
        <v>0</v>
      </c>
      <c r="K5" s="242"/>
    </row>
    <row r="6" spans="1:11" ht="23.25" thickBot="1">
      <c r="A6" s="25"/>
      <c r="B6" s="135"/>
      <c r="C6" s="46"/>
      <c r="D6" s="63" t="s">
        <v>63</v>
      </c>
      <c r="E6" s="84">
        <v>12</v>
      </c>
      <c r="F6" s="126">
        <v>1</v>
      </c>
      <c r="G6" s="92">
        <v>2013</v>
      </c>
      <c r="H6" s="73">
        <f t="shared" si="0"/>
        <v>12</v>
      </c>
      <c r="I6" s="92">
        <v>12</v>
      </c>
      <c r="J6" s="162">
        <f t="shared" si="1"/>
        <v>12</v>
      </c>
      <c r="K6" s="242"/>
    </row>
    <row r="7" spans="1:11" ht="23.25" thickBot="1">
      <c r="A7" s="25"/>
      <c r="B7" s="135"/>
      <c r="C7" s="46"/>
      <c r="D7" s="212" t="s">
        <v>258</v>
      </c>
      <c r="E7" s="208">
        <v>17</v>
      </c>
      <c r="F7" s="209">
        <v>1</v>
      </c>
      <c r="G7" s="210">
        <v>2014</v>
      </c>
      <c r="H7" s="73">
        <f t="shared" si="0"/>
        <v>17</v>
      </c>
      <c r="I7" s="210">
        <v>17</v>
      </c>
      <c r="J7" s="162">
        <f t="shared" si="1"/>
        <v>17</v>
      </c>
      <c r="K7" s="242"/>
    </row>
    <row r="8" spans="1:11" ht="23.25" thickBot="1">
      <c r="A8" s="25"/>
      <c r="B8" s="135"/>
      <c r="C8" s="46"/>
      <c r="D8" s="212" t="s">
        <v>259</v>
      </c>
      <c r="E8" s="208">
        <v>15</v>
      </c>
      <c r="F8" s="209">
        <v>1</v>
      </c>
      <c r="G8" s="210">
        <v>2014</v>
      </c>
      <c r="H8" s="73">
        <f t="shared" si="0"/>
        <v>15</v>
      </c>
      <c r="I8" s="210">
        <v>15</v>
      </c>
      <c r="J8" s="162">
        <f t="shared" si="1"/>
        <v>15</v>
      </c>
      <c r="K8" s="242"/>
    </row>
    <row r="9" spans="1:11" ht="23.25" thickBot="1">
      <c r="A9" s="25"/>
      <c r="B9" s="135"/>
      <c r="C9" s="46"/>
      <c r="D9" s="63" t="s">
        <v>64</v>
      </c>
      <c r="E9" s="84">
        <v>5</v>
      </c>
      <c r="F9" s="143">
        <v>1</v>
      </c>
      <c r="G9" s="92">
        <v>1989</v>
      </c>
      <c r="H9" s="73">
        <f t="shared" si="0"/>
        <v>0</v>
      </c>
      <c r="I9" s="92">
        <v>0</v>
      </c>
      <c r="J9" s="162">
        <f t="shared" si="1"/>
        <v>0</v>
      </c>
      <c r="K9" s="242"/>
    </row>
    <row r="10" spans="1:11" ht="23.25" thickBot="1">
      <c r="A10" s="25"/>
      <c r="B10" s="135"/>
      <c r="C10" s="46"/>
      <c r="D10" s="63" t="s">
        <v>65</v>
      </c>
      <c r="E10" s="84">
        <v>5</v>
      </c>
      <c r="F10" s="143">
        <v>0</v>
      </c>
      <c r="G10" s="92">
        <v>1980</v>
      </c>
      <c r="H10" s="73">
        <f t="shared" si="0"/>
        <v>0</v>
      </c>
      <c r="I10" s="92">
        <v>0</v>
      </c>
      <c r="J10" s="162">
        <f t="shared" si="1"/>
        <v>0</v>
      </c>
      <c r="K10" s="242"/>
    </row>
    <row r="11" spans="1:11" ht="15.75" thickBot="1">
      <c r="A11" s="25"/>
      <c r="B11" s="135"/>
      <c r="C11" s="46"/>
      <c r="D11" s="63" t="s">
        <v>489</v>
      </c>
      <c r="E11" s="84">
        <v>9</v>
      </c>
      <c r="F11" s="143">
        <v>1</v>
      </c>
      <c r="G11" s="92">
        <v>2004</v>
      </c>
      <c r="H11" s="73">
        <f t="shared" si="0"/>
        <v>0</v>
      </c>
      <c r="I11" s="92">
        <v>9</v>
      </c>
      <c r="J11" s="162">
        <f t="shared" si="1"/>
        <v>0</v>
      </c>
      <c r="K11" s="242"/>
    </row>
    <row r="12" spans="1:11" ht="15.75" thickBot="1">
      <c r="A12" s="25"/>
      <c r="B12" s="135"/>
      <c r="C12" s="46"/>
      <c r="D12" s="63" t="s">
        <v>66</v>
      </c>
      <c r="E12" s="84">
        <v>1</v>
      </c>
      <c r="F12" s="143">
        <v>1</v>
      </c>
      <c r="G12" s="92">
        <v>2007</v>
      </c>
      <c r="H12" s="73">
        <f t="shared" si="0"/>
        <v>0</v>
      </c>
      <c r="I12" s="92">
        <v>1</v>
      </c>
      <c r="J12" s="162">
        <f t="shared" si="1"/>
        <v>0</v>
      </c>
      <c r="K12" s="242"/>
    </row>
    <row r="13" spans="1:11" ht="15.75" thickBot="1">
      <c r="A13" s="25"/>
      <c r="B13" s="135"/>
      <c r="C13" s="46"/>
      <c r="D13" s="63" t="s">
        <v>293</v>
      </c>
      <c r="E13" s="84">
        <v>10</v>
      </c>
      <c r="F13" s="143">
        <v>1</v>
      </c>
      <c r="G13" s="92">
        <v>1987</v>
      </c>
      <c r="H13" s="73">
        <f t="shared" si="0"/>
        <v>0</v>
      </c>
      <c r="I13" s="92">
        <v>10</v>
      </c>
      <c r="J13" s="162">
        <f t="shared" si="1"/>
        <v>0</v>
      </c>
      <c r="K13" s="242"/>
    </row>
    <row r="14" spans="1:11" ht="15.75" thickBot="1">
      <c r="A14" s="25"/>
      <c r="B14" s="135"/>
      <c r="C14" s="46"/>
      <c r="D14" s="63" t="s">
        <v>294</v>
      </c>
      <c r="E14" s="84">
        <v>20</v>
      </c>
      <c r="F14" s="143">
        <v>1</v>
      </c>
      <c r="G14" s="92">
        <v>1988</v>
      </c>
      <c r="H14" s="73">
        <f t="shared" si="0"/>
        <v>0</v>
      </c>
      <c r="I14" s="92">
        <v>20</v>
      </c>
      <c r="J14" s="162">
        <f t="shared" si="1"/>
        <v>0</v>
      </c>
      <c r="K14" s="242"/>
    </row>
    <row r="15" spans="1:11" ht="15.75" thickBot="1">
      <c r="A15" s="25"/>
      <c r="B15" s="135"/>
      <c r="C15" s="46"/>
      <c r="D15" s="63" t="s">
        <v>110</v>
      </c>
      <c r="E15" s="84">
        <v>9</v>
      </c>
      <c r="F15" s="143">
        <v>1</v>
      </c>
      <c r="G15" s="92">
        <v>2006</v>
      </c>
      <c r="H15" s="73">
        <f t="shared" si="0"/>
        <v>0</v>
      </c>
      <c r="I15" s="92">
        <v>9</v>
      </c>
      <c r="J15" s="162">
        <f t="shared" si="1"/>
        <v>0</v>
      </c>
      <c r="K15" s="242"/>
    </row>
    <row r="16" spans="1:11" ht="15.75" thickBot="1">
      <c r="A16" s="25"/>
      <c r="B16" s="135"/>
      <c r="C16" s="46"/>
      <c r="D16" s="63" t="s">
        <v>67</v>
      </c>
      <c r="E16" s="84">
        <v>10</v>
      </c>
      <c r="F16" s="143">
        <v>1</v>
      </c>
      <c r="G16" s="92">
        <v>1982</v>
      </c>
      <c r="H16" s="73">
        <f t="shared" si="0"/>
        <v>0</v>
      </c>
      <c r="I16" s="92">
        <v>10</v>
      </c>
      <c r="J16" s="162">
        <f t="shared" si="1"/>
        <v>0</v>
      </c>
      <c r="K16" s="242"/>
    </row>
    <row r="17" spans="1:11" ht="11.25" customHeight="1" thickBot="1">
      <c r="A17" s="25"/>
      <c r="B17" s="135"/>
      <c r="C17" s="46"/>
      <c r="D17" s="68" t="s">
        <v>68</v>
      </c>
      <c r="E17" s="85">
        <v>9</v>
      </c>
      <c r="F17" s="144">
        <v>1</v>
      </c>
      <c r="G17" s="74">
        <v>1978</v>
      </c>
      <c r="H17" s="73">
        <f t="shared" si="0"/>
        <v>0</v>
      </c>
      <c r="I17" s="74">
        <v>9</v>
      </c>
      <c r="J17" s="162">
        <f t="shared" si="1"/>
        <v>0</v>
      </c>
      <c r="K17" s="242"/>
    </row>
    <row r="18" spans="1:11" ht="23.25" thickBot="1">
      <c r="A18" s="239">
        <v>2</v>
      </c>
      <c r="B18" s="264" t="s">
        <v>368</v>
      </c>
      <c r="C18" s="35">
        <f>титул!B7</f>
        <v>20</v>
      </c>
      <c r="D18" s="198" t="s">
        <v>582</v>
      </c>
      <c r="E18" s="199">
        <v>2</v>
      </c>
      <c r="F18" s="142">
        <v>1</v>
      </c>
      <c r="G18" s="73">
        <v>2002</v>
      </c>
      <c r="H18" s="73">
        <f t="shared" si="0"/>
        <v>0</v>
      </c>
      <c r="I18" s="73">
        <v>2</v>
      </c>
      <c r="J18" s="162">
        <f t="shared" si="1"/>
        <v>0</v>
      </c>
      <c r="K18" s="241">
        <f>SUM(E18:E28)/C18</f>
        <v>1.6</v>
      </c>
    </row>
    <row r="19" spans="1:11" ht="23.25" thickBot="1">
      <c r="A19" s="240"/>
      <c r="B19" s="265"/>
      <c r="C19" s="36"/>
      <c r="D19" s="63" t="s">
        <v>69</v>
      </c>
      <c r="E19" s="84">
        <v>1</v>
      </c>
      <c r="F19" s="143">
        <v>1</v>
      </c>
      <c r="G19" s="92">
        <v>2007</v>
      </c>
      <c r="H19" s="73">
        <f t="shared" si="0"/>
        <v>0</v>
      </c>
      <c r="I19" s="92">
        <v>1</v>
      </c>
      <c r="J19" s="162">
        <f t="shared" si="1"/>
        <v>0</v>
      </c>
      <c r="K19" s="242"/>
    </row>
    <row r="20" spans="1:11" ht="23.25" thickBot="1">
      <c r="A20" s="25"/>
      <c r="B20" s="134"/>
      <c r="C20" s="36"/>
      <c r="D20" s="63" t="s">
        <v>580</v>
      </c>
      <c r="E20" s="84">
        <v>3</v>
      </c>
      <c r="F20" s="143">
        <v>1</v>
      </c>
      <c r="G20" s="92">
        <v>2003</v>
      </c>
      <c r="H20" s="73">
        <f t="shared" si="0"/>
        <v>0</v>
      </c>
      <c r="I20" s="92">
        <v>3</v>
      </c>
      <c r="J20" s="162">
        <f t="shared" si="1"/>
        <v>0</v>
      </c>
      <c r="K20" s="242"/>
    </row>
    <row r="21" spans="1:11" ht="23.25" thickBot="1">
      <c r="A21" s="25"/>
      <c r="B21" s="134"/>
      <c r="C21" s="36"/>
      <c r="D21" s="63" t="s">
        <v>579</v>
      </c>
      <c r="E21" s="84">
        <v>4</v>
      </c>
      <c r="F21" s="143">
        <v>1</v>
      </c>
      <c r="G21" s="92">
        <v>2006</v>
      </c>
      <c r="H21" s="73">
        <f t="shared" si="0"/>
        <v>0</v>
      </c>
      <c r="I21" s="92">
        <v>4</v>
      </c>
      <c r="J21" s="162">
        <f t="shared" si="1"/>
        <v>0</v>
      </c>
      <c r="K21" s="242"/>
    </row>
    <row r="22" spans="1:11" ht="15.75" thickBot="1">
      <c r="A22" s="25"/>
      <c r="B22" s="134"/>
      <c r="C22" s="36"/>
      <c r="D22" s="63" t="s">
        <v>585</v>
      </c>
      <c r="E22" s="84">
        <v>1</v>
      </c>
      <c r="F22" s="143">
        <v>1</v>
      </c>
      <c r="G22" s="92">
        <v>2000</v>
      </c>
      <c r="H22" s="73">
        <f t="shared" si="0"/>
        <v>0</v>
      </c>
      <c r="I22" s="92">
        <v>0</v>
      </c>
      <c r="J22" s="162">
        <f t="shared" si="1"/>
        <v>0</v>
      </c>
      <c r="K22" s="242"/>
    </row>
    <row r="23" spans="1:11" ht="23.25" thickBot="1">
      <c r="A23" s="25"/>
      <c r="B23" s="134"/>
      <c r="C23" s="36"/>
      <c r="D23" s="63" t="s">
        <v>70</v>
      </c>
      <c r="E23" s="84">
        <v>12</v>
      </c>
      <c r="F23" s="143">
        <v>1</v>
      </c>
      <c r="G23" s="92">
        <v>2014</v>
      </c>
      <c r="H23" s="73">
        <f t="shared" si="0"/>
        <v>12</v>
      </c>
      <c r="I23" s="92">
        <v>12</v>
      </c>
      <c r="J23" s="162">
        <f t="shared" si="1"/>
        <v>12</v>
      </c>
      <c r="K23" s="242"/>
    </row>
    <row r="24" spans="1:11" ht="23.25" thickBot="1">
      <c r="A24" s="25"/>
      <c r="B24" s="134"/>
      <c r="C24" s="36"/>
      <c r="D24" s="63" t="s">
        <v>229</v>
      </c>
      <c r="E24" s="84">
        <v>2</v>
      </c>
      <c r="F24" s="143">
        <v>0</v>
      </c>
      <c r="G24" s="92">
        <v>2009</v>
      </c>
      <c r="H24" s="73">
        <f t="shared" si="0"/>
        <v>0</v>
      </c>
      <c r="I24" s="92">
        <v>2</v>
      </c>
      <c r="J24" s="162">
        <f t="shared" si="1"/>
        <v>0</v>
      </c>
      <c r="K24" s="242"/>
    </row>
    <row r="25" spans="1:11" ht="23.25" thickBot="1">
      <c r="A25" s="25"/>
      <c r="B25" s="134"/>
      <c r="C25" s="36"/>
      <c r="D25" s="63" t="s">
        <v>230</v>
      </c>
      <c r="E25" s="84">
        <v>1</v>
      </c>
      <c r="F25" s="143">
        <v>1</v>
      </c>
      <c r="G25" s="92">
        <v>2004</v>
      </c>
      <c r="H25" s="73">
        <f t="shared" si="0"/>
        <v>0</v>
      </c>
      <c r="I25" s="92">
        <v>1</v>
      </c>
      <c r="J25" s="162">
        <f t="shared" si="1"/>
        <v>0</v>
      </c>
      <c r="K25" s="242"/>
    </row>
    <row r="26" spans="1:11" ht="23.25" thickBot="1">
      <c r="A26" s="25"/>
      <c r="B26" s="134"/>
      <c r="C26" s="36"/>
      <c r="D26" s="63" t="s">
        <v>581</v>
      </c>
      <c r="E26" s="84">
        <v>4</v>
      </c>
      <c r="F26" s="143">
        <v>1</v>
      </c>
      <c r="G26" s="92">
        <v>2004</v>
      </c>
      <c r="H26" s="73">
        <f t="shared" si="0"/>
        <v>0</v>
      </c>
      <c r="I26" s="92">
        <v>4</v>
      </c>
      <c r="J26" s="162">
        <f t="shared" si="1"/>
        <v>0</v>
      </c>
      <c r="K26" s="242"/>
    </row>
    <row r="27" spans="1:11" ht="23.25" thickBot="1">
      <c r="A27" s="25"/>
      <c r="B27" s="135"/>
      <c r="C27" s="36"/>
      <c r="D27" s="63" t="s">
        <v>228</v>
      </c>
      <c r="E27" s="84">
        <v>1</v>
      </c>
      <c r="F27" s="143">
        <v>1</v>
      </c>
      <c r="G27" s="92">
        <v>2008</v>
      </c>
      <c r="H27" s="73">
        <f t="shared" si="0"/>
        <v>0</v>
      </c>
      <c r="I27" s="92">
        <v>1</v>
      </c>
      <c r="J27" s="162">
        <f t="shared" si="1"/>
        <v>0</v>
      </c>
      <c r="K27" s="242"/>
    </row>
    <row r="28" spans="1:11" ht="23.25" thickBot="1">
      <c r="A28" s="25"/>
      <c r="B28" s="135"/>
      <c r="C28" s="36"/>
      <c r="D28" s="68" t="s">
        <v>583</v>
      </c>
      <c r="E28" s="85">
        <v>1</v>
      </c>
      <c r="F28" s="144">
        <v>1</v>
      </c>
      <c r="G28" s="74">
        <v>2007</v>
      </c>
      <c r="H28" s="73">
        <f t="shared" si="0"/>
        <v>0</v>
      </c>
      <c r="I28" s="74">
        <v>1</v>
      </c>
      <c r="J28" s="162">
        <f t="shared" si="1"/>
        <v>0</v>
      </c>
      <c r="K28" s="242"/>
    </row>
    <row r="29" spans="1:11" ht="23.25" thickBot="1">
      <c r="A29" s="33">
        <v>3</v>
      </c>
      <c r="B29" s="264" t="s">
        <v>503</v>
      </c>
      <c r="C29" s="45">
        <f>титул!B9</f>
        <v>22</v>
      </c>
      <c r="D29" s="65" t="s">
        <v>584</v>
      </c>
      <c r="E29" s="82">
        <v>1</v>
      </c>
      <c r="F29" s="125">
        <v>1</v>
      </c>
      <c r="G29" s="73">
        <v>2007</v>
      </c>
      <c r="H29" s="73">
        <f t="shared" si="0"/>
        <v>0</v>
      </c>
      <c r="I29" s="73">
        <v>1</v>
      </c>
      <c r="J29" s="162">
        <f t="shared" si="1"/>
        <v>0</v>
      </c>
      <c r="K29" s="241">
        <f>SUM(H29:H37)/C29</f>
        <v>1.4090909090909092</v>
      </c>
    </row>
    <row r="30" spans="1:11" ht="23.25" thickBot="1">
      <c r="A30" s="25"/>
      <c r="B30" s="265"/>
      <c r="C30" s="46"/>
      <c r="D30" s="63" t="s">
        <v>152</v>
      </c>
      <c r="E30" s="84">
        <v>2</v>
      </c>
      <c r="F30" s="143">
        <v>1</v>
      </c>
      <c r="G30" s="92">
        <v>2009</v>
      </c>
      <c r="H30" s="73">
        <f t="shared" si="0"/>
        <v>0</v>
      </c>
      <c r="I30" s="92">
        <v>2</v>
      </c>
      <c r="J30" s="162">
        <f t="shared" si="1"/>
        <v>0</v>
      </c>
      <c r="K30" s="242"/>
    </row>
    <row r="31" spans="1:11" ht="23.25" thickBot="1">
      <c r="A31" s="25"/>
      <c r="B31" s="134"/>
      <c r="C31" s="46"/>
      <c r="D31" s="63" t="s">
        <v>153</v>
      </c>
      <c r="E31" s="84">
        <v>1</v>
      </c>
      <c r="F31" s="143">
        <v>1</v>
      </c>
      <c r="G31" s="92">
        <v>2005</v>
      </c>
      <c r="H31" s="73">
        <f t="shared" si="0"/>
        <v>0</v>
      </c>
      <c r="I31" s="92">
        <v>1</v>
      </c>
      <c r="J31" s="162">
        <f t="shared" si="1"/>
        <v>0</v>
      </c>
      <c r="K31" s="242"/>
    </row>
    <row r="32" spans="1:11" ht="23.25" thickBot="1">
      <c r="A32" s="25"/>
      <c r="B32" s="134"/>
      <c r="C32" s="46"/>
      <c r="D32" s="63" t="s">
        <v>155</v>
      </c>
      <c r="E32" s="84">
        <v>1</v>
      </c>
      <c r="F32" s="126">
        <v>1</v>
      </c>
      <c r="G32" s="92">
        <v>2006</v>
      </c>
      <c r="H32" s="73">
        <f t="shared" si="0"/>
        <v>0</v>
      </c>
      <c r="I32" s="92">
        <v>0</v>
      </c>
      <c r="J32" s="162">
        <f t="shared" si="1"/>
        <v>0</v>
      </c>
      <c r="K32" s="242"/>
    </row>
    <row r="33" spans="1:11" ht="34.5" thickBot="1">
      <c r="A33" s="25"/>
      <c r="B33" s="134"/>
      <c r="C33" s="46"/>
      <c r="D33" s="63" t="s">
        <v>73</v>
      </c>
      <c r="E33" s="84">
        <v>5</v>
      </c>
      <c r="F33" s="143">
        <v>1</v>
      </c>
      <c r="G33" s="92">
        <v>2013</v>
      </c>
      <c r="H33" s="73">
        <f t="shared" si="0"/>
        <v>5</v>
      </c>
      <c r="I33" s="92">
        <v>5</v>
      </c>
      <c r="J33" s="162">
        <f t="shared" si="1"/>
        <v>5</v>
      </c>
      <c r="K33" s="242"/>
    </row>
    <row r="34" spans="1:11" ht="23.25" thickBot="1">
      <c r="A34" s="25"/>
      <c r="B34" s="134"/>
      <c r="C34" s="46"/>
      <c r="D34" s="63" t="s">
        <v>71</v>
      </c>
      <c r="E34" s="84">
        <v>11</v>
      </c>
      <c r="F34" s="143">
        <v>0</v>
      </c>
      <c r="G34" s="92">
        <v>2013</v>
      </c>
      <c r="H34" s="73">
        <f t="shared" si="0"/>
        <v>11</v>
      </c>
      <c r="I34" s="92">
        <v>11</v>
      </c>
      <c r="J34" s="162">
        <f t="shared" si="1"/>
        <v>11</v>
      </c>
      <c r="K34" s="242"/>
    </row>
    <row r="35" spans="1:11" ht="23.25" thickBot="1">
      <c r="A35" s="25"/>
      <c r="B35" s="134"/>
      <c r="C35" s="46"/>
      <c r="D35" s="63" t="s">
        <v>154</v>
      </c>
      <c r="E35" s="84">
        <v>1</v>
      </c>
      <c r="F35" s="143">
        <v>0</v>
      </c>
      <c r="G35" s="92">
        <v>2005</v>
      </c>
      <c r="H35" s="73">
        <f t="shared" si="0"/>
        <v>0</v>
      </c>
      <c r="I35" s="92">
        <v>1</v>
      </c>
      <c r="J35" s="162">
        <f t="shared" si="1"/>
        <v>0</v>
      </c>
      <c r="K35" s="242"/>
    </row>
    <row r="36" spans="1:11" ht="23.25" thickBot="1">
      <c r="A36" s="25"/>
      <c r="B36" s="134"/>
      <c r="C36" s="46"/>
      <c r="D36" s="207" t="s">
        <v>260</v>
      </c>
      <c r="E36" s="208">
        <v>10</v>
      </c>
      <c r="F36" s="213">
        <v>1</v>
      </c>
      <c r="G36" s="210">
        <v>2014</v>
      </c>
      <c r="H36" s="73">
        <f t="shared" si="0"/>
        <v>10</v>
      </c>
      <c r="I36" s="210">
        <v>10</v>
      </c>
      <c r="J36" s="162">
        <f t="shared" si="1"/>
        <v>10</v>
      </c>
      <c r="K36" s="242"/>
    </row>
    <row r="37" spans="1:11" ht="34.5" thickBot="1">
      <c r="A37" s="25"/>
      <c r="B37" s="134"/>
      <c r="C37" s="46"/>
      <c r="D37" s="68" t="s">
        <v>72</v>
      </c>
      <c r="E37" s="85">
        <v>5</v>
      </c>
      <c r="F37" s="144">
        <v>1</v>
      </c>
      <c r="G37" s="74">
        <v>2014</v>
      </c>
      <c r="H37" s="73">
        <f t="shared" si="0"/>
        <v>5</v>
      </c>
      <c r="I37" s="74">
        <v>5</v>
      </c>
      <c r="J37" s="162">
        <f t="shared" si="1"/>
        <v>5</v>
      </c>
      <c r="K37" s="242"/>
    </row>
    <row r="38" spans="1:11" ht="15" customHeight="1" thickBot="1">
      <c r="A38" s="42"/>
      <c r="B38" s="44" t="s">
        <v>578</v>
      </c>
      <c r="C38" s="40">
        <f>SUM(C2:C37)</f>
        <v>62</v>
      </c>
      <c r="D38" s="44"/>
      <c r="E38" s="41">
        <f>SUM(E2:E37)</f>
        <v>195</v>
      </c>
      <c r="F38" s="41">
        <f>SUM(F2:F37)</f>
        <v>31</v>
      </c>
      <c r="G38" s="41"/>
      <c r="H38" s="41">
        <f>SUM(H2:H37)</f>
        <v>87</v>
      </c>
      <c r="I38" s="41">
        <f>SUM(I2:I37)</f>
        <v>183</v>
      </c>
      <c r="J38" s="41">
        <f>SUM(J2:J37)</f>
        <v>87</v>
      </c>
      <c r="K38" s="145"/>
    </row>
  </sheetData>
  <sheetProtection/>
  <autoFilter ref="A1:K38"/>
  <mergeCells count="8">
    <mergeCell ref="K29:K37"/>
    <mergeCell ref="B29:B30"/>
    <mergeCell ref="B2:B3"/>
    <mergeCell ref="A2:A3"/>
    <mergeCell ref="K2:K17"/>
    <mergeCell ref="K18:K28"/>
    <mergeCell ref="B18:B19"/>
    <mergeCell ref="A18:A19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colBreaks count="1" manualBreakCount="1">
    <brk id="5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89"/>
  <sheetViews>
    <sheetView tabSelected="1" view="pageBreakPreview" zoomScale="90" zoomScaleNormal="140" zoomScaleSheetLayoutView="90" zoomScalePageLayoutView="0" workbookViewId="0" topLeftCell="A23">
      <selection activeCell="D36" sqref="D36:J36"/>
    </sheetView>
  </sheetViews>
  <sheetFormatPr defaultColWidth="9.00390625" defaultRowHeight="12.75"/>
  <cols>
    <col min="1" max="1" width="4.125" style="16" customWidth="1"/>
    <col min="2" max="2" width="26.75390625" style="18" customWidth="1"/>
    <col min="3" max="3" width="21.75390625" style="16" customWidth="1"/>
    <col min="4" max="4" width="75.875" style="18" customWidth="1"/>
    <col min="5" max="5" width="12.25390625" style="16" customWidth="1"/>
    <col min="6" max="8" width="12.75390625" style="16" customWidth="1"/>
    <col min="9" max="10" width="12.625" style="59" customWidth="1"/>
    <col min="11" max="11" width="13.75390625" style="16" customWidth="1"/>
    <col min="12" max="16384" width="9.125" style="16" customWidth="1"/>
  </cols>
  <sheetData>
    <row r="1" spans="1:11" ht="90.75" customHeight="1" thickBot="1">
      <c r="A1" s="27" t="s">
        <v>355</v>
      </c>
      <c r="B1" s="28" t="s">
        <v>364</v>
      </c>
      <c r="C1" s="28" t="s">
        <v>365</v>
      </c>
      <c r="D1" s="30" t="s">
        <v>366</v>
      </c>
      <c r="E1" s="29" t="s">
        <v>367</v>
      </c>
      <c r="F1" s="27" t="s">
        <v>389</v>
      </c>
      <c r="G1" s="28" t="s">
        <v>353</v>
      </c>
      <c r="H1" s="30" t="s">
        <v>390</v>
      </c>
      <c r="I1" s="123" t="s">
        <v>437</v>
      </c>
      <c r="J1" s="161" t="s">
        <v>132</v>
      </c>
      <c r="K1" s="124" t="s">
        <v>487</v>
      </c>
    </row>
    <row r="2" spans="1:11" ht="22.5" customHeight="1" thickBot="1">
      <c r="A2" s="164"/>
      <c r="B2" s="165"/>
      <c r="C2" s="165"/>
      <c r="D2" s="169" t="s">
        <v>546</v>
      </c>
      <c r="E2" s="167"/>
      <c r="F2" s="164"/>
      <c r="G2" s="165"/>
      <c r="H2" s="166"/>
      <c r="I2" s="35"/>
      <c r="J2" s="168"/>
      <c r="K2" s="121"/>
    </row>
    <row r="3" spans="1:11" ht="23.25" thickBot="1">
      <c r="A3" s="239">
        <v>1</v>
      </c>
      <c r="B3" s="264" t="s">
        <v>322</v>
      </c>
      <c r="C3" s="35">
        <f>титул!B7</f>
        <v>20</v>
      </c>
      <c r="D3" s="129" t="s">
        <v>244</v>
      </c>
      <c r="E3" s="82">
        <v>1</v>
      </c>
      <c r="F3" s="125">
        <v>1</v>
      </c>
      <c r="G3" s="73">
        <v>2007</v>
      </c>
      <c r="H3" s="73">
        <f>IF(G3&gt;2010,E3,0)</f>
        <v>0</v>
      </c>
      <c r="I3" s="73">
        <v>1</v>
      </c>
      <c r="J3" s="162">
        <f>IF(G3&gt;2010,I3,0)</f>
        <v>0</v>
      </c>
      <c r="K3" s="241">
        <f>SUM(E3:E12)/C3</f>
        <v>2.2</v>
      </c>
    </row>
    <row r="4" spans="1:11" ht="23.25" thickBot="1">
      <c r="A4" s="240"/>
      <c r="B4" s="265"/>
      <c r="C4" s="37"/>
      <c r="D4" s="130" t="s">
        <v>246</v>
      </c>
      <c r="E4" s="84">
        <v>3</v>
      </c>
      <c r="F4" s="126">
        <v>1</v>
      </c>
      <c r="G4" s="92">
        <v>2011</v>
      </c>
      <c r="H4" s="73">
        <f aca="true" t="shared" si="0" ref="H4:H68">IF(G4&gt;2010,E4,0)</f>
        <v>3</v>
      </c>
      <c r="I4" s="92">
        <v>3</v>
      </c>
      <c r="J4" s="162">
        <f aca="true" t="shared" si="1" ref="J4:J68">IF(G4&gt;2010,I4,0)</f>
        <v>3</v>
      </c>
      <c r="K4" s="242"/>
    </row>
    <row r="5" spans="1:11" ht="23.25" thickBot="1">
      <c r="A5" s="25"/>
      <c r="B5" s="135"/>
      <c r="C5" s="37"/>
      <c r="D5" s="130" t="s">
        <v>37</v>
      </c>
      <c r="E5" s="84">
        <v>5</v>
      </c>
      <c r="F5" s="126">
        <v>1</v>
      </c>
      <c r="G5" s="92">
        <v>2015</v>
      </c>
      <c r="H5" s="73">
        <f t="shared" si="0"/>
        <v>5</v>
      </c>
      <c r="I5" s="92">
        <v>5</v>
      </c>
      <c r="J5" s="162">
        <f t="shared" si="1"/>
        <v>5</v>
      </c>
      <c r="K5" s="242"/>
    </row>
    <row r="6" spans="1:11" ht="23.25" thickBot="1">
      <c r="A6" s="25"/>
      <c r="B6" s="134"/>
      <c r="C6" s="37"/>
      <c r="D6" s="130" t="s">
        <v>265</v>
      </c>
      <c r="E6" s="84">
        <v>5</v>
      </c>
      <c r="F6" s="126">
        <v>1</v>
      </c>
      <c r="G6" s="92">
        <v>2009</v>
      </c>
      <c r="H6" s="73">
        <f t="shared" si="0"/>
        <v>0</v>
      </c>
      <c r="I6" s="92">
        <v>5</v>
      </c>
      <c r="J6" s="162">
        <f t="shared" si="1"/>
        <v>0</v>
      </c>
      <c r="K6" s="242"/>
    </row>
    <row r="7" spans="1:11" ht="23.25" thickBot="1">
      <c r="A7" s="25"/>
      <c r="B7" s="134"/>
      <c r="C7" s="37"/>
      <c r="D7" s="130" t="s">
        <v>74</v>
      </c>
      <c r="E7" s="84">
        <v>5</v>
      </c>
      <c r="F7" s="126">
        <v>1</v>
      </c>
      <c r="G7" s="92">
        <v>2014</v>
      </c>
      <c r="H7" s="73">
        <f t="shared" si="0"/>
        <v>5</v>
      </c>
      <c r="I7" s="92">
        <v>5</v>
      </c>
      <c r="J7" s="162">
        <f t="shared" si="1"/>
        <v>5</v>
      </c>
      <c r="K7" s="242"/>
    </row>
    <row r="8" spans="1:11" ht="11.25" customHeight="1" thickBot="1">
      <c r="A8" s="25"/>
      <c r="B8" s="135"/>
      <c r="C8" s="37"/>
      <c r="D8" s="130" t="s">
        <v>264</v>
      </c>
      <c r="E8" s="84">
        <v>5</v>
      </c>
      <c r="F8" s="126">
        <v>1</v>
      </c>
      <c r="G8" s="92">
        <v>2009</v>
      </c>
      <c r="H8" s="73">
        <f t="shared" si="0"/>
        <v>0</v>
      </c>
      <c r="I8" s="92">
        <v>5</v>
      </c>
      <c r="J8" s="162">
        <f t="shared" si="1"/>
        <v>0</v>
      </c>
      <c r="K8" s="242"/>
    </row>
    <row r="9" spans="1:11" ht="23.25" thickBot="1">
      <c r="A9" s="25"/>
      <c r="B9" s="135"/>
      <c r="C9" s="37"/>
      <c r="D9" s="130" t="s">
        <v>262</v>
      </c>
      <c r="E9" s="84">
        <v>7</v>
      </c>
      <c r="F9" s="126">
        <v>1</v>
      </c>
      <c r="G9" s="92">
        <v>2009</v>
      </c>
      <c r="H9" s="73">
        <f t="shared" si="0"/>
        <v>0</v>
      </c>
      <c r="I9" s="92">
        <v>7</v>
      </c>
      <c r="J9" s="162">
        <f t="shared" si="1"/>
        <v>0</v>
      </c>
      <c r="K9" s="242"/>
    </row>
    <row r="10" spans="1:11" ht="11.25" customHeight="1" thickBot="1">
      <c r="A10" s="25"/>
      <c r="B10" s="135"/>
      <c r="C10" s="37"/>
      <c r="D10" s="130" t="s">
        <v>261</v>
      </c>
      <c r="E10" s="84">
        <v>2</v>
      </c>
      <c r="F10" s="126">
        <v>1</v>
      </c>
      <c r="G10" s="92">
        <v>2007</v>
      </c>
      <c r="H10" s="73">
        <f t="shared" si="0"/>
        <v>0</v>
      </c>
      <c r="I10" s="92">
        <v>2</v>
      </c>
      <c r="J10" s="162">
        <f t="shared" si="1"/>
        <v>0</v>
      </c>
      <c r="K10" s="242"/>
    </row>
    <row r="11" spans="1:11" ht="11.25" customHeight="1" thickBot="1">
      <c r="A11" s="25"/>
      <c r="B11" s="135"/>
      <c r="C11" s="37"/>
      <c r="D11" s="130" t="s">
        <v>245</v>
      </c>
      <c r="E11" s="84">
        <v>7</v>
      </c>
      <c r="F11" s="126">
        <v>1</v>
      </c>
      <c r="G11" s="92">
        <v>1998</v>
      </c>
      <c r="H11" s="73">
        <f t="shared" si="0"/>
        <v>0</v>
      </c>
      <c r="I11" s="92">
        <v>7</v>
      </c>
      <c r="J11" s="162">
        <f t="shared" si="1"/>
        <v>0</v>
      </c>
      <c r="K11" s="242"/>
    </row>
    <row r="12" spans="1:11" ht="11.25" customHeight="1" thickBot="1">
      <c r="A12" s="25"/>
      <c r="B12" s="135"/>
      <c r="C12" s="37"/>
      <c r="D12" s="203" t="s">
        <v>263</v>
      </c>
      <c r="E12" s="204">
        <v>4</v>
      </c>
      <c r="F12" s="127">
        <v>1</v>
      </c>
      <c r="G12" s="74">
        <v>2008</v>
      </c>
      <c r="H12" s="73">
        <f t="shared" si="0"/>
        <v>0</v>
      </c>
      <c r="I12" s="74">
        <v>4</v>
      </c>
      <c r="J12" s="162">
        <f t="shared" si="1"/>
        <v>0</v>
      </c>
      <c r="K12" s="242"/>
    </row>
    <row r="13" spans="1:11" ht="15.75" thickBot="1">
      <c r="A13" s="239">
        <v>2</v>
      </c>
      <c r="B13" s="264" t="s">
        <v>323</v>
      </c>
      <c r="C13" s="35">
        <f>титул!B7</f>
        <v>20</v>
      </c>
      <c r="D13" s="65" t="s">
        <v>553</v>
      </c>
      <c r="E13" s="82">
        <v>2</v>
      </c>
      <c r="F13" s="125">
        <v>1</v>
      </c>
      <c r="G13" s="73">
        <v>2009</v>
      </c>
      <c r="H13" s="73">
        <f t="shared" si="0"/>
        <v>0</v>
      </c>
      <c r="I13" s="73">
        <v>2</v>
      </c>
      <c r="J13" s="162">
        <f t="shared" si="1"/>
        <v>0</v>
      </c>
      <c r="K13" s="241">
        <f>SUM(E13:E25)/C13</f>
        <v>1.45</v>
      </c>
    </row>
    <row r="14" spans="1:11" ht="23.25" thickBot="1">
      <c r="A14" s="240"/>
      <c r="B14" s="265"/>
      <c r="C14" s="36"/>
      <c r="D14" s="63" t="s">
        <v>226</v>
      </c>
      <c r="E14" s="84">
        <v>2</v>
      </c>
      <c r="F14" s="126">
        <v>1</v>
      </c>
      <c r="G14" s="92">
        <v>2006</v>
      </c>
      <c r="H14" s="73">
        <f t="shared" si="0"/>
        <v>0</v>
      </c>
      <c r="I14" s="92">
        <v>2</v>
      </c>
      <c r="J14" s="162">
        <f t="shared" si="1"/>
        <v>0</v>
      </c>
      <c r="K14" s="242"/>
    </row>
    <row r="15" spans="1:11" ht="15.75" thickBot="1">
      <c r="A15" s="25"/>
      <c r="B15" s="135"/>
      <c r="C15" s="36"/>
      <c r="D15" s="63" t="s">
        <v>219</v>
      </c>
      <c r="E15" s="84">
        <v>1</v>
      </c>
      <c r="F15" s="126">
        <v>1</v>
      </c>
      <c r="G15" s="92">
        <v>2002</v>
      </c>
      <c r="H15" s="73">
        <f t="shared" si="0"/>
        <v>0</v>
      </c>
      <c r="I15" s="92">
        <v>1</v>
      </c>
      <c r="J15" s="162">
        <f t="shared" si="1"/>
        <v>0</v>
      </c>
      <c r="K15" s="242"/>
    </row>
    <row r="16" spans="1:11" ht="23.25" thickBot="1">
      <c r="A16" s="25"/>
      <c r="B16" s="135"/>
      <c r="C16" s="36"/>
      <c r="D16" s="63" t="s">
        <v>220</v>
      </c>
      <c r="E16" s="84">
        <v>1</v>
      </c>
      <c r="F16" s="126">
        <v>1</v>
      </c>
      <c r="G16" s="92">
        <v>2001</v>
      </c>
      <c r="H16" s="73">
        <f t="shared" si="0"/>
        <v>0</v>
      </c>
      <c r="I16" s="92">
        <v>0</v>
      </c>
      <c r="J16" s="162">
        <f t="shared" si="1"/>
        <v>0</v>
      </c>
      <c r="K16" s="242"/>
    </row>
    <row r="17" spans="1:11" ht="23.25" thickBot="1">
      <c r="A17" s="25"/>
      <c r="B17" s="135"/>
      <c r="C17" s="36"/>
      <c r="D17" s="63" t="s">
        <v>75</v>
      </c>
      <c r="E17" s="84">
        <v>1</v>
      </c>
      <c r="F17" s="126">
        <v>1</v>
      </c>
      <c r="G17" s="92">
        <v>2007</v>
      </c>
      <c r="H17" s="73">
        <f t="shared" si="0"/>
        <v>0</v>
      </c>
      <c r="I17" s="92">
        <v>1</v>
      </c>
      <c r="J17" s="162">
        <f t="shared" si="1"/>
        <v>0</v>
      </c>
      <c r="K17" s="242"/>
    </row>
    <row r="18" spans="1:11" ht="16.5" customHeight="1" thickBot="1">
      <c r="A18" s="25"/>
      <c r="B18" s="135"/>
      <c r="C18" s="36"/>
      <c r="D18" s="63" t="s">
        <v>225</v>
      </c>
      <c r="E18" s="84">
        <v>1</v>
      </c>
      <c r="F18" s="126">
        <v>1</v>
      </c>
      <c r="G18" s="92">
        <v>2000</v>
      </c>
      <c r="H18" s="73">
        <f t="shared" si="0"/>
        <v>0</v>
      </c>
      <c r="I18" s="92">
        <v>0</v>
      </c>
      <c r="J18" s="162">
        <f t="shared" si="1"/>
        <v>0</v>
      </c>
      <c r="K18" s="242"/>
    </row>
    <row r="19" spans="1:11" ht="15.75" thickBot="1">
      <c r="A19" s="25"/>
      <c r="B19" s="135"/>
      <c r="C19" s="36"/>
      <c r="D19" s="63" t="s">
        <v>217</v>
      </c>
      <c r="E19" s="84">
        <v>5</v>
      </c>
      <c r="F19" s="126">
        <v>1</v>
      </c>
      <c r="G19" s="92">
        <v>1998</v>
      </c>
      <c r="H19" s="73">
        <f t="shared" si="0"/>
        <v>0</v>
      </c>
      <c r="I19" s="92">
        <v>5</v>
      </c>
      <c r="J19" s="162">
        <f t="shared" si="1"/>
        <v>0</v>
      </c>
      <c r="K19" s="242"/>
    </row>
    <row r="20" spans="1:11" ht="15.75" thickBot="1">
      <c r="A20" s="25"/>
      <c r="B20" s="135"/>
      <c r="C20" s="36"/>
      <c r="D20" s="63" t="s">
        <v>218</v>
      </c>
      <c r="E20" s="84">
        <v>1</v>
      </c>
      <c r="F20" s="126">
        <v>1</v>
      </c>
      <c r="G20" s="92">
        <v>2000</v>
      </c>
      <c r="H20" s="73">
        <f t="shared" si="0"/>
        <v>0</v>
      </c>
      <c r="I20" s="92">
        <v>0</v>
      </c>
      <c r="J20" s="162">
        <f t="shared" si="1"/>
        <v>0</v>
      </c>
      <c r="K20" s="242"/>
    </row>
    <row r="21" spans="1:11" ht="18" customHeight="1" thickBot="1">
      <c r="A21" s="25"/>
      <c r="B21" s="135"/>
      <c r="C21" s="36"/>
      <c r="D21" s="63" t="s">
        <v>76</v>
      </c>
      <c r="E21" s="84">
        <v>7</v>
      </c>
      <c r="F21" s="126">
        <v>1</v>
      </c>
      <c r="G21" s="92">
        <v>2013</v>
      </c>
      <c r="H21" s="73">
        <f t="shared" si="0"/>
        <v>7</v>
      </c>
      <c r="I21" s="92">
        <v>7</v>
      </c>
      <c r="J21" s="162">
        <f t="shared" si="1"/>
        <v>7</v>
      </c>
      <c r="K21" s="242"/>
    </row>
    <row r="22" spans="1:11" ht="15.75" thickBot="1">
      <c r="A22" s="25"/>
      <c r="B22" s="135"/>
      <c r="C22" s="36"/>
      <c r="D22" s="63" t="s">
        <v>221</v>
      </c>
      <c r="E22" s="84">
        <v>1</v>
      </c>
      <c r="F22" s="126">
        <v>1</v>
      </c>
      <c r="G22" s="92">
        <v>2008</v>
      </c>
      <c r="H22" s="73">
        <f t="shared" si="0"/>
        <v>0</v>
      </c>
      <c r="I22" s="92">
        <v>1</v>
      </c>
      <c r="J22" s="162">
        <f t="shared" si="1"/>
        <v>0</v>
      </c>
      <c r="K22" s="242"/>
    </row>
    <row r="23" spans="1:11" ht="15.75" thickBot="1">
      <c r="A23" s="25"/>
      <c r="B23" s="135"/>
      <c r="C23" s="36"/>
      <c r="D23" s="63" t="s">
        <v>222</v>
      </c>
      <c r="E23" s="84">
        <v>2</v>
      </c>
      <c r="F23" s="126">
        <v>1</v>
      </c>
      <c r="G23" s="92">
        <v>2008</v>
      </c>
      <c r="H23" s="73">
        <f t="shared" si="0"/>
        <v>0</v>
      </c>
      <c r="I23" s="92">
        <v>2</v>
      </c>
      <c r="J23" s="162">
        <f t="shared" si="1"/>
        <v>0</v>
      </c>
      <c r="K23" s="242"/>
    </row>
    <row r="24" spans="1:11" ht="23.25" thickBot="1">
      <c r="A24" s="25"/>
      <c r="B24" s="135"/>
      <c r="C24" s="36"/>
      <c r="D24" s="63" t="s">
        <v>216</v>
      </c>
      <c r="E24" s="84">
        <v>2</v>
      </c>
      <c r="F24" s="126">
        <v>1</v>
      </c>
      <c r="G24" s="92">
        <v>2000</v>
      </c>
      <c r="H24" s="73">
        <f t="shared" si="0"/>
        <v>0</v>
      </c>
      <c r="I24" s="92">
        <v>2</v>
      </c>
      <c r="J24" s="162">
        <f t="shared" si="1"/>
        <v>0</v>
      </c>
      <c r="K24" s="242"/>
    </row>
    <row r="25" spans="1:11" ht="23.25" thickBot="1">
      <c r="A25" s="25"/>
      <c r="B25" s="135"/>
      <c r="C25" s="36"/>
      <c r="D25" s="205" t="s">
        <v>525</v>
      </c>
      <c r="E25" s="204">
        <v>3</v>
      </c>
      <c r="F25" s="127">
        <v>1</v>
      </c>
      <c r="G25" s="74">
        <v>2009</v>
      </c>
      <c r="H25" s="73">
        <f t="shared" si="0"/>
        <v>0</v>
      </c>
      <c r="I25" s="74">
        <v>0</v>
      </c>
      <c r="J25" s="162">
        <f t="shared" si="1"/>
        <v>0</v>
      </c>
      <c r="K25" s="242"/>
    </row>
    <row r="26" spans="1:11" ht="15.75" thickBot="1">
      <c r="A26" s="33">
        <v>3</v>
      </c>
      <c r="B26" s="133" t="s">
        <v>550</v>
      </c>
      <c r="C26" s="35">
        <f>титул!B7</f>
        <v>20</v>
      </c>
      <c r="D26" s="129" t="s">
        <v>554</v>
      </c>
      <c r="E26" s="82">
        <v>1</v>
      </c>
      <c r="F26" s="125">
        <v>1</v>
      </c>
      <c r="G26" s="73">
        <v>2008</v>
      </c>
      <c r="H26" s="73">
        <f t="shared" si="0"/>
        <v>0</v>
      </c>
      <c r="I26" s="73">
        <v>1</v>
      </c>
      <c r="J26" s="162">
        <f t="shared" si="1"/>
        <v>0</v>
      </c>
      <c r="K26" s="241">
        <f>SUM(E26:E41)/C26</f>
        <v>3.45</v>
      </c>
    </row>
    <row r="27" spans="1:11" ht="23.25" thickBot="1">
      <c r="A27" s="25"/>
      <c r="B27" s="134"/>
      <c r="C27" s="36"/>
      <c r="D27" s="130" t="s">
        <v>269</v>
      </c>
      <c r="E27" s="84">
        <v>3</v>
      </c>
      <c r="F27" s="126">
        <v>1</v>
      </c>
      <c r="G27" s="92">
        <v>2004</v>
      </c>
      <c r="H27" s="73">
        <f t="shared" si="0"/>
        <v>0</v>
      </c>
      <c r="I27" s="92">
        <v>0</v>
      </c>
      <c r="J27" s="162">
        <f t="shared" si="1"/>
        <v>0</v>
      </c>
      <c r="K27" s="242"/>
    </row>
    <row r="28" spans="1:11" ht="23.25" thickBot="1">
      <c r="A28" s="25"/>
      <c r="B28" s="135"/>
      <c r="C28" s="36"/>
      <c r="D28" s="130" t="s">
        <v>79</v>
      </c>
      <c r="E28" s="84">
        <v>2</v>
      </c>
      <c r="F28" s="126">
        <v>1</v>
      </c>
      <c r="G28" s="92">
        <v>2008</v>
      </c>
      <c r="H28" s="73">
        <f t="shared" si="0"/>
        <v>0</v>
      </c>
      <c r="I28" s="92">
        <v>2</v>
      </c>
      <c r="J28" s="162">
        <f t="shared" si="1"/>
        <v>0</v>
      </c>
      <c r="K28" s="242"/>
    </row>
    <row r="29" spans="1:11" ht="15.75" thickBot="1">
      <c r="A29" s="25"/>
      <c r="B29" s="135"/>
      <c r="C29" s="36"/>
      <c r="D29" s="130" t="s">
        <v>268</v>
      </c>
      <c r="E29" s="84">
        <v>2</v>
      </c>
      <c r="F29" s="126">
        <v>1</v>
      </c>
      <c r="G29" s="92">
        <v>2003</v>
      </c>
      <c r="H29" s="73">
        <f t="shared" si="0"/>
        <v>0</v>
      </c>
      <c r="I29" s="92">
        <v>0</v>
      </c>
      <c r="J29" s="162">
        <f t="shared" si="1"/>
        <v>0</v>
      </c>
      <c r="K29" s="242"/>
    </row>
    <row r="30" spans="1:11" ht="15.75" thickBot="1">
      <c r="A30" s="25"/>
      <c r="B30" s="135"/>
      <c r="C30" s="36"/>
      <c r="D30" s="130" t="s">
        <v>270</v>
      </c>
      <c r="E30" s="84">
        <v>2</v>
      </c>
      <c r="F30" s="126">
        <v>1</v>
      </c>
      <c r="G30" s="92">
        <v>2008</v>
      </c>
      <c r="H30" s="73">
        <f t="shared" si="0"/>
        <v>0</v>
      </c>
      <c r="I30" s="92">
        <v>2</v>
      </c>
      <c r="J30" s="162">
        <f t="shared" si="1"/>
        <v>0</v>
      </c>
      <c r="K30" s="242"/>
    </row>
    <row r="31" spans="1:11" ht="23.25" thickBot="1">
      <c r="A31" s="25"/>
      <c r="B31" s="135"/>
      <c r="C31" s="36"/>
      <c r="D31" s="63" t="s">
        <v>266</v>
      </c>
      <c r="E31" s="84">
        <v>30</v>
      </c>
      <c r="F31" s="126">
        <v>1</v>
      </c>
      <c r="G31" s="92">
        <v>2006</v>
      </c>
      <c r="H31" s="73">
        <f t="shared" si="0"/>
        <v>0</v>
      </c>
      <c r="I31" s="92">
        <v>30</v>
      </c>
      <c r="J31" s="162">
        <f t="shared" si="1"/>
        <v>0</v>
      </c>
      <c r="K31" s="242"/>
    </row>
    <row r="32" spans="1:11" ht="15.75" thickBot="1">
      <c r="A32" s="25"/>
      <c r="B32" s="135"/>
      <c r="C32" s="36"/>
      <c r="D32" s="130" t="s">
        <v>275</v>
      </c>
      <c r="E32" s="154">
        <v>2</v>
      </c>
      <c r="F32" s="126">
        <v>1</v>
      </c>
      <c r="G32" s="92">
        <v>2007</v>
      </c>
      <c r="H32" s="73">
        <f t="shared" si="0"/>
        <v>0</v>
      </c>
      <c r="I32" s="92">
        <v>0</v>
      </c>
      <c r="J32" s="162">
        <f t="shared" si="1"/>
        <v>0</v>
      </c>
      <c r="K32" s="242"/>
    </row>
    <row r="33" spans="1:11" ht="23.25" thickBot="1">
      <c r="A33" s="25"/>
      <c r="B33" s="135"/>
      <c r="C33" s="36"/>
      <c r="D33" s="63" t="s">
        <v>78</v>
      </c>
      <c r="E33" s="84">
        <v>5</v>
      </c>
      <c r="F33" s="126">
        <v>1</v>
      </c>
      <c r="G33" s="92">
        <v>2013</v>
      </c>
      <c r="H33" s="73">
        <f t="shared" si="0"/>
        <v>5</v>
      </c>
      <c r="I33" s="92">
        <v>5</v>
      </c>
      <c r="J33" s="162">
        <f t="shared" si="1"/>
        <v>5</v>
      </c>
      <c r="K33" s="242"/>
    </row>
    <row r="34" spans="1:11" ht="23.25" thickBot="1">
      <c r="A34" s="25"/>
      <c r="B34" s="135"/>
      <c r="C34" s="36"/>
      <c r="D34" s="63" t="s">
        <v>274</v>
      </c>
      <c r="E34" s="84">
        <v>2</v>
      </c>
      <c r="F34" s="126">
        <v>0</v>
      </c>
      <c r="G34" s="92">
        <v>2003</v>
      </c>
      <c r="H34" s="73">
        <f t="shared" si="0"/>
        <v>0</v>
      </c>
      <c r="I34" s="92">
        <v>2</v>
      </c>
      <c r="J34" s="162">
        <f t="shared" si="1"/>
        <v>0</v>
      </c>
      <c r="K34" s="242"/>
    </row>
    <row r="35" spans="1:11" ht="23.25" thickBot="1">
      <c r="A35" s="25"/>
      <c r="B35" s="135"/>
      <c r="C35" s="36"/>
      <c r="D35" s="130" t="s">
        <v>273</v>
      </c>
      <c r="E35" s="84">
        <v>8</v>
      </c>
      <c r="F35" s="126">
        <v>1</v>
      </c>
      <c r="G35" s="92">
        <v>2006</v>
      </c>
      <c r="H35" s="73">
        <f t="shared" si="0"/>
        <v>0</v>
      </c>
      <c r="I35" s="92">
        <v>0</v>
      </c>
      <c r="J35" s="162">
        <f t="shared" si="1"/>
        <v>0</v>
      </c>
      <c r="K35" s="242"/>
    </row>
    <row r="36" spans="1:11" ht="23.25" thickBot="1">
      <c r="A36" s="25"/>
      <c r="B36" s="135"/>
      <c r="C36" s="36"/>
      <c r="D36" s="212" t="s">
        <v>224</v>
      </c>
      <c r="E36" s="208">
        <v>5</v>
      </c>
      <c r="F36" s="209">
        <v>1</v>
      </c>
      <c r="G36" s="210">
        <v>2016</v>
      </c>
      <c r="H36" s="278">
        <f t="shared" si="0"/>
        <v>5</v>
      </c>
      <c r="I36" s="210">
        <v>5</v>
      </c>
      <c r="J36" s="279">
        <f t="shared" si="1"/>
        <v>5</v>
      </c>
      <c r="K36" s="242"/>
    </row>
    <row r="37" spans="1:11" ht="23.25" customHeight="1" thickBot="1">
      <c r="A37" s="25"/>
      <c r="B37" s="135"/>
      <c r="C37" s="36"/>
      <c r="D37" s="130" t="s">
        <v>80</v>
      </c>
      <c r="E37" s="84">
        <v>1</v>
      </c>
      <c r="F37" s="126">
        <v>1</v>
      </c>
      <c r="G37" s="92">
        <v>2006</v>
      </c>
      <c r="H37" s="73">
        <f t="shared" si="0"/>
        <v>0</v>
      </c>
      <c r="I37" s="92">
        <v>1</v>
      </c>
      <c r="J37" s="162">
        <f t="shared" si="1"/>
        <v>0</v>
      </c>
      <c r="K37" s="242"/>
    </row>
    <row r="38" spans="1:11" ht="11.25" customHeight="1" thickBot="1">
      <c r="A38" s="25"/>
      <c r="B38" s="135"/>
      <c r="C38" s="36"/>
      <c r="D38" s="130" t="s">
        <v>267</v>
      </c>
      <c r="E38" s="154">
        <v>2</v>
      </c>
      <c r="F38" s="126">
        <v>1</v>
      </c>
      <c r="G38" s="92">
        <v>2002</v>
      </c>
      <c r="H38" s="73">
        <f t="shared" si="0"/>
        <v>0</v>
      </c>
      <c r="I38" s="92">
        <v>2</v>
      </c>
      <c r="J38" s="162">
        <f t="shared" si="1"/>
        <v>0</v>
      </c>
      <c r="K38" s="242"/>
    </row>
    <row r="39" spans="1:11" ht="11.25" customHeight="1" thickBot="1">
      <c r="A39" s="25"/>
      <c r="B39" s="135"/>
      <c r="C39" s="36"/>
      <c r="D39" s="130" t="s">
        <v>272</v>
      </c>
      <c r="E39" s="84">
        <v>1</v>
      </c>
      <c r="F39" s="126">
        <v>1</v>
      </c>
      <c r="G39" s="92">
        <v>2008</v>
      </c>
      <c r="H39" s="73">
        <f t="shared" si="0"/>
        <v>0</v>
      </c>
      <c r="I39" s="92">
        <v>0</v>
      </c>
      <c r="J39" s="162">
        <f t="shared" si="1"/>
        <v>0</v>
      </c>
      <c r="K39" s="242"/>
    </row>
    <row r="40" spans="1:11" ht="11.25" customHeight="1" thickBot="1">
      <c r="A40" s="25"/>
      <c r="B40" s="135"/>
      <c r="C40" s="36"/>
      <c r="D40" s="130" t="s">
        <v>276</v>
      </c>
      <c r="E40" s="154">
        <v>1</v>
      </c>
      <c r="F40" s="126">
        <v>1</v>
      </c>
      <c r="G40" s="92">
        <v>2007</v>
      </c>
      <c r="H40" s="73">
        <f t="shared" si="0"/>
        <v>0</v>
      </c>
      <c r="I40" s="92">
        <v>1</v>
      </c>
      <c r="J40" s="162">
        <f t="shared" si="1"/>
        <v>0</v>
      </c>
      <c r="K40" s="242"/>
    </row>
    <row r="41" spans="1:11" ht="23.25" thickBot="1">
      <c r="A41" s="25"/>
      <c r="B41" s="135"/>
      <c r="C41" s="36"/>
      <c r="D41" s="131" t="s">
        <v>271</v>
      </c>
      <c r="E41" s="85">
        <v>2</v>
      </c>
      <c r="F41" s="127">
        <v>1</v>
      </c>
      <c r="G41" s="74">
        <v>2004</v>
      </c>
      <c r="H41" s="73">
        <f t="shared" si="0"/>
        <v>0</v>
      </c>
      <c r="I41" s="74">
        <v>2</v>
      </c>
      <c r="J41" s="162">
        <f t="shared" si="1"/>
        <v>0</v>
      </c>
      <c r="K41" s="242"/>
    </row>
    <row r="42" spans="1:11" s="195" customFormat="1" ht="24" customHeight="1" thickBot="1">
      <c r="A42" s="239">
        <v>4</v>
      </c>
      <c r="B42" s="264" t="s">
        <v>600</v>
      </c>
      <c r="C42" s="35">
        <f>титул!B7</f>
        <v>20</v>
      </c>
      <c r="D42" s="65" t="s">
        <v>603</v>
      </c>
      <c r="E42" s="82">
        <v>1</v>
      </c>
      <c r="F42" s="125">
        <v>1</v>
      </c>
      <c r="G42" s="73">
        <v>2008</v>
      </c>
      <c r="H42" s="73">
        <f t="shared" si="0"/>
        <v>0</v>
      </c>
      <c r="I42" s="73">
        <v>0</v>
      </c>
      <c r="J42" s="162">
        <f t="shared" si="1"/>
        <v>0</v>
      </c>
      <c r="K42" s="241">
        <f>SUM(E42:E57)/C42</f>
        <v>1.7</v>
      </c>
    </row>
    <row r="43" spans="1:11" s="195" customFormat="1" ht="21.75" customHeight="1" thickBot="1">
      <c r="A43" s="240"/>
      <c r="B43" s="265"/>
      <c r="C43" s="36"/>
      <c r="D43" s="63" t="s">
        <v>81</v>
      </c>
      <c r="E43" s="84">
        <v>2</v>
      </c>
      <c r="F43" s="126">
        <v>1</v>
      </c>
      <c r="G43" s="92">
        <v>2009</v>
      </c>
      <c r="H43" s="73">
        <f t="shared" si="0"/>
        <v>0</v>
      </c>
      <c r="I43" s="92">
        <v>0</v>
      </c>
      <c r="J43" s="162">
        <f t="shared" si="1"/>
        <v>0</v>
      </c>
      <c r="K43" s="242"/>
    </row>
    <row r="44" spans="1:11" s="195" customFormat="1" ht="23.25" thickBot="1">
      <c r="A44" s="25"/>
      <c r="B44" s="135"/>
      <c r="C44" s="36"/>
      <c r="D44" s="63" t="s">
        <v>602</v>
      </c>
      <c r="E44" s="84">
        <v>1</v>
      </c>
      <c r="F44" s="126">
        <v>1</v>
      </c>
      <c r="G44" s="92">
        <v>2010</v>
      </c>
      <c r="H44" s="73">
        <f t="shared" si="0"/>
        <v>0</v>
      </c>
      <c r="I44" s="92">
        <v>1</v>
      </c>
      <c r="J44" s="162">
        <f t="shared" si="1"/>
        <v>0</v>
      </c>
      <c r="K44" s="242"/>
    </row>
    <row r="45" spans="1:11" s="195" customFormat="1" ht="24" customHeight="1" thickBot="1">
      <c r="A45" s="25"/>
      <c r="B45" s="135"/>
      <c r="C45" s="36"/>
      <c r="D45" s="63" t="s">
        <v>82</v>
      </c>
      <c r="E45" s="84">
        <v>1</v>
      </c>
      <c r="F45" s="126">
        <v>1</v>
      </c>
      <c r="G45" s="92">
        <v>2008</v>
      </c>
      <c r="H45" s="73">
        <f t="shared" si="0"/>
        <v>0</v>
      </c>
      <c r="I45" s="92">
        <v>0</v>
      </c>
      <c r="J45" s="162">
        <f t="shared" si="1"/>
        <v>0</v>
      </c>
      <c r="K45" s="242"/>
    </row>
    <row r="46" spans="1:11" s="195" customFormat="1" ht="26.25" customHeight="1" thickBot="1">
      <c r="A46" s="25"/>
      <c r="B46" s="135"/>
      <c r="C46" s="36"/>
      <c r="D46" s="63" t="s">
        <v>83</v>
      </c>
      <c r="E46" s="84">
        <v>2</v>
      </c>
      <c r="F46" s="126">
        <v>1</v>
      </c>
      <c r="G46" s="92">
        <v>2009</v>
      </c>
      <c r="H46" s="73">
        <f t="shared" si="0"/>
        <v>0</v>
      </c>
      <c r="I46" s="92">
        <v>0</v>
      </c>
      <c r="J46" s="162">
        <f t="shared" si="1"/>
        <v>0</v>
      </c>
      <c r="K46" s="242"/>
    </row>
    <row r="47" spans="1:11" s="195" customFormat="1" ht="23.25" thickBot="1">
      <c r="A47" s="25"/>
      <c r="B47" s="135"/>
      <c r="C47" s="36"/>
      <c r="D47" s="63" t="s">
        <v>84</v>
      </c>
      <c r="E47" s="84">
        <v>1</v>
      </c>
      <c r="F47" s="126">
        <v>1</v>
      </c>
      <c r="G47" s="92">
        <v>2008</v>
      </c>
      <c r="H47" s="73">
        <f t="shared" si="0"/>
        <v>0</v>
      </c>
      <c r="I47" s="92">
        <v>0</v>
      </c>
      <c r="J47" s="162">
        <f t="shared" si="1"/>
        <v>0</v>
      </c>
      <c r="K47" s="242"/>
    </row>
    <row r="48" spans="1:11" s="195" customFormat="1" ht="15.75" thickBot="1">
      <c r="A48" s="25"/>
      <c r="B48" s="135"/>
      <c r="C48" s="36"/>
      <c r="D48" s="63" t="s">
        <v>85</v>
      </c>
      <c r="E48" s="84">
        <v>1</v>
      </c>
      <c r="F48" s="126">
        <v>1</v>
      </c>
      <c r="G48" s="92">
        <v>2004</v>
      </c>
      <c r="H48" s="73">
        <f t="shared" si="0"/>
        <v>0</v>
      </c>
      <c r="I48" s="92">
        <v>1</v>
      </c>
      <c r="J48" s="162">
        <f t="shared" si="1"/>
        <v>0</v>
      </c>
      <c r="K48" s="242"/>
    </row>
    <row r="49" spans="1:11" s="195" customFormat="1" ht="23.25" thickBot="1">
      <c r="A49" s="25"/>
      <c r="B49" s="135"/>
      <c r="C49" s="36"/>
      <c r="D49" s="63" t="s">
        <v>86</v>
      </c>
      <c r="E49" s="84">
        <v>1</v>
      </c>
      <c r="F49" s="126">
        <v>1</v>
      </c>
      <c r="G49" s="92">
        <v>2004</v>
      </c>
      <c r="H49" s="73">
        <f t="shared" si="0"/>
        <v>0</v>
      </c>
      <c r="I49" s="92">
        <v>1</v>
      </c>
      <c r="J49" s="162">
        <f t="shared" si="1"/>
        <v>0</v>
      </c>
      <c r="K49" s="242"/>
    </row>
    <row r="50" spans="1:11" s="195" customFormat="1" ht="23.25" thickBot="1">
      <c r="A50" s="25"/>
      <c r="B50" s="135"/>
      <c r="C50" s="36"/>
      <c r="D50" s="63" t="s">
        <v>601</v>
      </c>
      <c r="E50" s="84">
        <v>1</v>
      </c>
      <c r="F50" s="126">
        <v>1</v>
      </c>
      <c r="G50" s="92">
        <v>2007</v>
      </c>
      <c r="H50" s="73">
        <f t="shared" si="0"/>
        <v>0</v>
      </c>
      <c r="I50" s="92">
        <v>0</v>
      </c>
      <c r="J50" s="162">
        <f t="shared" si="1"/>
        <v>0</v>
      </c>
      <c r="K50" s="242"/>
    </row>
    <row r="51" spans="1:11" s="195" customFormat="1" ht="23.25" thickBot="1">
      <c r="A51" s="25"/>
      <c r="B51" s="135"/>
      <c r="C51" s="36"/>
      <c r="D51" s="63" t="s">
        <v>87</v>
      </c>
      <c r="E51" s="84">
        <v>1</v>
      </c>
      <c r="F51" s="126">
        <v>1</v>
      </c>
      <c r="G51" s="92">
        <v>2007</v>
      </c>
      <c r="H51" s="73">
        <f t="shared" si="0"/>
        <v>0</v>
      </c>
      <c r="I51" s="92">
        <v>0</v>
      </c>
      <c r="J51" s="162">
        <f t="shared" si="1"/>
        <v>0</v>
      </c>
      <c r="K51" s="242"/>
    </row>
    <row r="52" spans="1:11" s="195" customFormat="1" ht="23.25" thickBot="1">
      <c r="A52" s="25"/>
      <c r="B52" s="135"/>
      <c r="C52" s="36"/>
      <c r="D52" s="63" t="s">
        <v>88</v>
      </c>
      <c r="E52" s="84">
        <v>1</v>
      </c>
      <c r="F52" s="126">
        <v>1</v>
      </c>
      <c r="G52" s="92">
        <v>2008</v>
      </c>
      <c r="H52" s="73">
        <f t="shared" si="0"/>
        <v>0</v>
      </c>
      <c r="I52" s="92">
        <v>0</v>
      </c>
      <c r="J52" s="162">
        <f t="shared" si="1"/>
        <v>0</v>
      </c>
      <c r="K52" s="242"/>
    </row>
    <row r="53" spans="1:11" s="195" customFormat="1" ht="23.25" thickBot="1">
      <c r="A53" s="25"/>
      <c r="B53" s="135"/>
      <c r="C53" s="36"/>
      <c r="D53" s="63" t="s">
        <v>90</v>
      </c>
      <c r="E53" s="84">
        <v>5</v>
      </c>
      <c r="F53" s="126">
        <v>1</v>
      </c>
      <c r="G53" s="92">
        <v>2013</v>
      </c>
      <c r="H53" s="73">
        <f t="shared" si="0"/>
        <v>5</v>
      </c>
      <c r="I53" s="92">
        <v>5</v>
      </c>
      <c r="J53" s="162">
        <f t="shared" si="1"/>
        <v>5</v>
      </c>
      <c r="K53" s="242"/>
    </row>
    <row r="54" spans="1:11" s="195" customFormat="1" ht="23.25" thickBot="1">
      <c r="A54" s="25"/>
      <c r="B54" s="135"/>
      <c r="C54" s="36"/>
      <c r="D54" s="63" t="s">
        <v>89</v>
      </c>
      <c r="E54" s="84">
        <v>10</v>
      </c>
      <c r="F54" s="126">
        <v>1</v>
      </c>
      <c r="G54" s="92">
        <v>2013</v>
      </c>
      <c r="H54" s="73">
        <f t="shared" si="0"/>
        <v>10</v>
      </c>
      <c r="I54" s="92">
        <v>10</v>
      </c>
      <c r="J54" s="162">
        <f t="shared" si="1"/>
        <v>10</v>
      </c>
      <c r="K54" s="242"/>
    </row>
    <row r="55" spans="1:11" s="195" customFormat="1" ht="15.75" thickBot="1">
      <c r="A55" s="25"/>
      <c r="B55" s="135"/>
      <c r="C55" s="36"/>
      <c r="D55" s="63" t="s">
        <v>490</v>
      </c>
      <c r="E55" s="84">
        <v>1</v>
      </c>
      <c r="F55" s="126">
        <v>1</v>
      </c>
      <c r="G55" s="92">
        <v>2008</v>
      </c>
      <c r="H55" s="73">
        <f t="shared" si="0"/>
        <v>0</v>
      </c>
      <c r="I55" s="92">
        <v>0</v>
      </c>
      <c r="J55" s="162">
        <f t="shared" si="1"/>
        <v>0</v>
      </c>
      <c r="K55" s="242"/>
    </row>
    <row r="56" spans="1:11" s="195" customFormat="1" ht="23.25" thickBot="1">
      <c r="A56" s="25"/>
      <c r="B56" s="135"/>
      <c r="C56" s="36"/>
      <c r="D56" s="63" t="s">
        <v>91</v>
      </c>
      <c r="E56" s="84">
        <v>1</v>
      </c>
      <c r="F56" s="126">
        <v>1</v>
      </c>
      <c r="G56" s="92">
        <v>2005</v>
      </c>
      <c r="H56" s="73">
        <f t="shared" si="0"/>
        <v>0</v>
      </c>
      <c r="I56" s="92">
        <v>1</v>
      </c>
      <c r="J56" s="162">
        <f t="shared" si="1"/>
        <v>0</v>
      </c>
      <c r="K56" s="242"/>
    </row>
    <row r="57" spans="1:11" s="195" customFormat="1" ht="23.25" thickBot="1">
      <c r="A57" s="25"/>
      <c r="B57" s="135"/>
      <c r="C57" s="36"/>
      <c r="D57" s="205" t="s">
        <v>92</v>
      </c>
      <c r="E57" s="204">
        <v>4</v>
      </c>
      <c r="F57" s="127">
        <v>1</v>
      </c>
      <c r="G57" s="74">
        <v>2011</v>
      </c>
      <c r="H57" s="73">
        <f t="shared" si="0"/>
        <v>4</v>
      </c>
      <c r="I57" s="74">
        <v>4</v>
      </c>
      <c r="J57" s="162">
        <f t="shared" si="1"/>
        <v>4</v>
      </c>
      <c r="K57" s="242"/>
    </row>
    <row r="58" spans="1:11" ht="22.5" customHeight="1" thickBot="1">
      <c r="A58" s="240">
        <v>5</v>
      </c>
      <c r="B58" s="265" t="s">
        <v>549</v>
      </c>
      <c r="C58" s="37">
        <f>титул!B9</f>
        <v>22</v>
      </c>
      <c r="D58" s="65" t="s">
        <v>231</v>
      </c>
      <c r="E58" s="82">
        <v>1</v>
      </c>
      <c r="F58" s="125">
        <v>1</v>
      </c>
      <c r="G58" s="73">
        <v>2001</v>
      </c>
      <c r="H58" s="73">
        <f t="shared" si="0"/>
        <v>0</v>
      </c>
      <c r="I58" s="73">
        <v>1</v>
      </c>
      <c r="J58" s="162">
        <f t="shared" si="1"/>
        <v>0</v>
      </c>
      <c r="K58" s="241">
        <f>SUM(E58:E64)/C58</f>
        <v>1.3636363636363635</v>
      </c>
    </row>
    <row r="59" spans="1:11" ht="24" customHeight="1" thickBot="1">
      <c r="A59" s="240"/>
      <c r="B59" s="265"/>
      <c r="C59" s="36"/>
      <c r="D59" s="63" t="s">
        <v>232</v>
      </c>
      <c r="E59" s="84">
        <v>1</v>
      </c>
      <c r="F59" s="126">
        <v>1</v>
      </c>
      <c r="G59" s="92">
        <v>2006</v>
      </c>
      <c r="H59" s="73">
        <f t="shared" si="0"/>
        <v>0</v>
      </c>
      <c r="I59" s="92">
        <v>0</v>
      </c>
      <c r="J59" s="162">
        <f t="shared" si="1"/>
        <v>0</v>
      </c>
      <c r="K59" s="242"/>
    </row>
    <row r="60" spans="1:11" ht="27" customHeight="1" thickBot="1">
      <c r="A60" s="240"/>
      <c r="B60" s="265"/>
      <c r="C60" s="36"/>
      <c r="D60" s="63" t="s">
        <v>233</v>
      </c>
      <c r="E60" s="84">
        <v>3</v>
      </c>
      <c r="F60" s="126">
        <v>0</v>
      </c>
      <c r="G60" s="92">
        <v>2009</v>
      </c>
      <c r="H60" s="73">
        <f t="shared" si="0"/>
        <v>0</v>
      </c>
      <c r="I60" s="92">
        <v>3</v>
      </c>
      <c r="J60" s="162">
        <f t="shared" si="1"/>
        <v>0</v>
      </c>
      <c r="K60" s="242"/>
    </row>
    <row r="61" spans="1:11" ht="27" customHeight="1" thickBot="1">
      <c r="A61" s="25"/>
      <c r="B61" s="134"/>
      <c r="C61" s="36"/>
      <c r="D61" s="63" t="s">
        <v>77</v>
      </c>
      <c r="E61" s="84">
        <v>5</v>
      </c>
      <c r="F61" s="126">
        <v>1</v>
      </c>
      <c r="G61" s="92">
        <v>2010</v>
      </c>
      <c r="H61" s="73">
        <f t="shared" si="0"/>
        <v>0</v>
      </c>
      <c r="I61" s="92">
        <v>5</v>
      </c>
      <c r="J61" s="162">
        <f t="shared" si="1"/>
        <v>0</v>
      </c>
      <c r="K61" s="242"/>
    </row>
    <row r="62" spans="1:11" ht="28.5" customHeight="1" thickBot="1">
      <c r="A62" s="25"/>
      <c r="B62" s="134"/>
      <c r="C62" s="36"/>
      <c r="D62" s="130" t="s">
        <v>93</v>
      </c>
      <c r="E62" s="84">
        <v>15</v>
      </c>
      <c r="F62" s="126">
        <v>1</v>
      </c>
      <c r="G62" s="92">
        <v>2014</v>
      </c>
      <c r="H62" s="73">
        <f t="shared" si="0"/>
        <v>15</v>
      </c>
      <c r="I62" s="92">
        <v>15</v>
      </c>
      <c r="J62" s="162">
        <f t="shared" si="1"/>
        <v>15</v>
      </c>
      <c r="K62" s="242"/>
    </row>
    <row r="63" spans="1:11" ht="26.25" customHeight="1" thickBot="1">
      <c r="A63" s="25"/>
      <c r="B63" s="134"/>
      <c r="C63" s="36"/>
      <c r="D63" s="63" t="s">
        <v>243</v>
      </c>
      <c r="E63" s="84">
        <v>3</v>
      </c>
      <c r="F63" s="126">
        <v>1</v>
      </c>
      <c r="G63" s="92">
        <v>2006</v>
      </c>
      <c r="H63" s="73">
        <f t="shared" si="0"/>
        <v>0</v>
      </c>
      <c r="I63" s="92">
        <v>3</v>
      </c>
      <c r="J63" s="162">
        <f t="shared" si="1"/>
        <v>0</v>
      </c>
      <c r="K63" s="242"/>
    </row>
    <row r="64" spans="1:11" ht="25.5" customHeight="1" thickBot="1">
      <c r="A64" s="25"/>
      <c r="B64" s="134"/>
      <c r="C64" s="36"/>
      <c r="D64" s="205" t="s">
        <v>599</v>
      </c>
      <c r="E64" s="204">
        <v>2</v>
      </c>
      <c r="F64" s="127">
        <v>1</v>
      </c>
      <c r="G64" s="74">
        <v>2001</v>
      </c>
      <c r="H64" s="73">
        <f t="shared" si="0"/>
        <v>0</v>
      </c>
      <c r="I64" s="74">
        <v>2</v>
      </c>
      <c r="J64" s="162">
        <f t="shared" si="1"/>
        <v>0</v>
      </c>
      <c r="K64" s="242"/>
    </row>
    <row r="65" spans="1:11" ht="25.5" customHeight="1" thickBot="1">
      <c r="A65" s="239">
        <v>6</v>
      </c>
      <c r="B65" s="264" t="s">
        <v>235</v>
      </c>
      <c r="C65" s="35">
        <f>титул!B8</f>
        <v>20</v>
      </c>
      <c r="D65" s="65" t="s">
        <v>604</v>
      </c>
      <c r="E65" s="82">
        <v>1</v>
      </c>
      <c r="F65" s="125">
        <v>1</v>
      </c>
      <c r="G65" s="73">
        <v>2005</v>
      </c>
      <c r="H65" s="73">
        <f t="shared" si="0"/>
        <v>0</v>
      </c>
      <c r="I65" s="73">
        <v>1</v>
      </c>
      <c r="J65" s="162">
        <f t="shared" si="1"/>
        <v>0</v>
      </c>
      <c r="K65" s="241">
        <f>SUM(E65:E74)/C65</f>
        <v>2.3</v>
      </c>
    </row>
    <row r="66" spans="1:11" ht="25.5" customHeight="1" thickBot="1">
      <c r="A66" s="240"/>
      <c r="B66" s="265"/>
      <c r="C66" s="36"/>
      <c r="D66" s="63" t="s">
        <v>592</v>
      </c>
      <c r="E66" s="84">
        <v>2</v>
      </c>
      <c r="F66" s="126">
        <v>1</v>
      </c>
      <c r="G66" s="92">
        <v>2004</v>
      </c>
      <c r="H66" s="73">
        <f t="shared" si="0"/>
        <v>0</v>
      </c>
      <c r="I66" s="92">
        <v>0</v>
      </c>
      <c r="J66" s="162">
        <f t="shared" si="1"/>
        <v>0</v>
      </c>
      <c r="K66" s="242"/>
    </row>
    <row r="67" spans="1:11" ht="24.75" customHeight="1" thickBot="1">
      <c r="A67" s="25"/>
      <c r="B67" s="135"/>
      <c r="C67" s="36"/>
      <c r="D67" s="63" t="s">
        <v>591</v>
      </c>
      <c r="E67" s="84">
        <v>1</v>
      </c>
      <c r="F67" s="126">
        <v>1</v>
      </c>
      <c r="G67" s="92">
        <v>2010</v>
      </c>
      <c r="H67" s="73">
        <f t="shared" si="0"/>
        <v>0</v>
      </c>
      <c r="I67" s="92">
        <v>0</v>
      </c>
      <c r="J67" s="162">
        <f t="shared" si="1"/>
        <v>0</v>
      </c>
      <c r="K67" s="242"/>
    </row>
    <row r="68" spans="1:11" ht="24.75" customHeight="1" thickBot="1">
      <c r="A68" s="25"/>
      <c r="B68" s="135"/>
      <c r="C68" s="36"/>
      <c r="D68" s="63" t="s">
        <v>95</v>
      </c>
      <c r="E68" s="84">
        <v>10</v>
      </c>
      <c r="F68" s="126">
        <v>1</v>
      </c>
      <c r="G68" s="92">
        <v>2013</v>
      </c>
      <c r="H68" s="73">
        <f t="shared" si="0"/>
        <v>10</v>
      </c>
      <c r="I68" s="92">
        <v>10</v>
      </c>
      <c r="J68" s="162">
        <f t="shared" si="1"/>
        <v>10</v>
      </c>
      <c r="K68" s="242"/>
    </row>
    <row r="69" spans="1:11" ht="23.25" customHeight="1" thickBot="1">
      <c r="A69" s="25"/>
      <c r="B69" s="135"/>
      <c r="C69" s="36"/>
      <c r="D69" s="63" t="s">
        <v>605</v>
      </c>
      <c r="E69" s="84">
        <v>2</v>
      </c>
      <c r="F69" s="126">
        <v>1</v>
      </c>
      <c r="G69" s="92">
        <v>2005</v>
      </c>
      <c r="H69" s="73">
        <f aca="true" t="shared" si="2" ref="H69:H133">IF(G69&gt;2010,E69,0)</f>
        <v>0</v>
      </c>
      <c r="I69" s="92">
        <v>0</v>
      </c>
      <c r="J69" s="162">
        <f aca="true" t="shared" si="3" ref="J69:J133">IF(G69&gt;2010,I69,0)</f>
        <v>0</v>
      </c>
      <c r="K69" s="242"/>
    </row>
    <row r="70" spans="1:11" ht="20.25" customHeight="1" thickBot="1">
      <c r="A70" s="25"/>
      <c r="B70" s="135"/>
      <c r="C70" s="36"/>
      <c r="D70" s="63" t="s">
        <v>590</v>
      </c>
      <c r="E70" s="84">
        <v>1</v>
      </c>
      <c r="F70" s="126">
        <v>1</v>
      </c>
      <c r="G70" s="92">
        <v>2001</v>
      </c>
      <c r="H70" s="73">
        <f t="shared" si="2"/>
        <v>0</v>
      </c>
      <c r="I70" s="92">
        <v>1</v>
      </c>
      <c r="J70" s="162">
        <f t="shared" si="3"/>
        <v>0</v>
      </c>
      <c r="K70" s="242"/>
    </row>
    <row r="71" spans="1:11" ht="23.25" thickBot="1">
      <c r="A71" s="25"/>
      <c r="B71" s="135"/>
      <c r="C71" s="36"/>
      <c r="D71" s="63" t="s">
        <v>94</v>
      </c>
      <c r="E71" s="84">
        <v>1</v>
      </c>
      <c r="F71" s="126">
        <v>1</v>
      </c>
      <c r="G71" s="92">
        <v>2006</v>
      </c>
      <c r="H71" s="73">
        <f t="shared" si="2"/>
        <v>0</v>
      </c>
      <c r="I71" s="92">
        <v>1</v>
      </c>
      <c r="J71" s="162">
        <f t="shared" si="3"/>
        <v>0</v>
      </c>
      <c r="K71" s="242"/>
    </row>
    <row r="72" spans="1:11" ht="23.25" thickBot="1">
      <c r="A72" s="25"/>
      <c r="B72" s="135"/>
      <c r="C72" s="36"/>
      <c r="D72" s="63" t="s">
        <v>96</v>
      </c>
      <c r="E72" s="84">
        <v>22</v>
      </c>
      <c r="F72" s="126">
        <v>1</v>
      </c>
      <c r="G72" s="92">
        <v>2000</v>
      </c>
      <c r="H72" s="73">
        <f t="shared" si="2"/>
        <v>0</v>
      </c>
      <c r="I72" s="92">
        <v>22</v>
      </c>
      <c r="J72" s="162">
        <f t="shared" si="3"/>
        <v>0</v>
      </c>
      <c r="K72" s="242"/>
    </row>
    <row r="73" spans="1:11" ht="23.25" thickBot="1">
      <c r="A73" s="25"/>
      <c r="B73" s="135"/>
      <c r="C73" s="36"/>
      <c r="D73" s="63" t="s">
        <v>607</v>
      </c>
      <c r="E73" s="84">
        <v>3</v>
      </c>
      <c r="F73" s="126">
        <v>1</v>
      </c>
      <c r="G73" s="92">
        <v>2007</v>
      </c>
      <c r="H73" s="73">
        <f t="shared" si="2"/>
        <v>0</v>
      </c>
      <c r="I73" s="92">
        <v>0</v>
      </c>
      <c r="J73" s="162">
        <f t="shared" si="3"/>
        <v>0</v>
      </c>
      <c r="K73" s="242"/>
    </row>
    <row r="74" spans="1:11" ht="23.25" thickBot="1">
      <c r="A74" s="25"/>
      <c r="B74" s="135"/>
      <c r="C74" s="36"/>
      <c r="D74" s="68" t="s">
        <v>606</v>
      </c>
      <c r="E74" s="85">
        <v>3</v>
      </c>
      <c r="F74" s="127">
        <v>1</v>
      </c>
      <c r="G74" s="74">
        <v>2009</v>
      </c>
      <c r="H74" s="73">
        <f t="shared" si="2"/>
        <v>0</v>
      </c>
      <c r="I74" s="74">
        <v>3</v>
      </c>
      <c r="J74" s="162">
        <f t="shared" si="3"/>
        <v>0</v>
      </c>
      <c r="K74" s="242"/>
    </row>
    <row r="75" spans="1:11" ht="21" customHeight="1" thickBot="1">
      <c r="A75" s="33">
        <v>7</v>
      </c>
      <c r="B75" s="35" t="s">
        <v>347</v>
      </c>
      <c r="C75" s="62">
        <f>титул!B8</f>
        <v>20</v>
      </c>
      <c r="D75" s="153" t="s">
        <v>555</v>
      </c>
      <c r="E75" s="82">
        <v>2</v>
      </c>
      <c r="F75" s="125">
        <v>1</v>
      </c>
      <c r="G75" s="73">
        <v>2002</v>
      </c>
      <c r="H75" s="73">
        <f t="shared" si="2"/>
        <v>0</v>
      </c>
      <c r="I75" s="73">
        <v>2</v>
      </c>
      <c r="J75" s="162">
        <f t="shared" si="3"/>
        <v>0</v>
      </c>
      <c r="K75" s="241">
        <f>SUM(E75:E98)/C75</f>
        <v>2.1</v>
      </c>
    </row>
    <row r="76" spans="1:11" ht="23.25" thickBot="1">
      <c r="A76" s="197"/>
      <c r="B76" s="196"/>
      <c r="C76" s="36"/>
      <c r="D76" s="152" t="s">
        <v>492</v>
      </c>
      <c r="E76" s="84">
        <v>1</v>
      </c>
      <c r="F76" s="126">
        <v>1</v>
      </c>
      <c r="G76" s="92">
        <v>2008</v>
      </c>
      <c r="H76" s="73">
        <f t="shared" si="2"/>
        <v>0</v>
      </c>
      <c r="I76" s="92">
        <v>1</v>
      </c>
      <c r="J76" s="162">
        <f t="shared" si="3"/>
        <v>0</v>
      </c>
      <c r="K76" s="242"/>
    </row>
    <row r="77" spans="1:11" ht="25.5" customHeight="1" thickBot="1">
      <c r="A77" s="25"/>
      <c r="B77" s="37"/>
      <c r="C77" s="36"/>
      <c r="D77" s="152" t="s">
        <v>21</v>
      </c>
      <c r="E77" s="84">
        <v>3</v>
      </c>
      <c r="F77" s="126">
        <v>1</v>
      </c>
      <c r="G77" s="92">
        <v>2010</v>
      </c>
      <c r="H77" s="73">
        <f t="shared" si="2"/>
        <v>0</v>
      </c>
      <c r="I77" s="92">
        <v>3</v>
      </c>
      <c r="J77" s="162">
        <f t="shared" si="3"/>
        <v>0</v>
      </c>
      <c r="K77" s="242"/>
    </row>
    <row r="78" spans="1:11" ht="23.25" thickBot="1">
      <c r="A78" s="25"/>
      <c r="B78" s="37"/>
      <c r="C78" s="36"/>
      <c r="D78" s="152" t="s">
        <v>20</v>
      </c>
      <c r="E78" s="84">
        <v>1</v>
      </c>
      <c r="F78" s="126">
        <v>0</v>
      </c>
      <c r="G78" s="92">
        <v>2003</v>
      </c>
      <c r="H78" s="73">
        <f t="shared" si="2"/>
        <v>0</v>
      </c>
      <c r="I78" s="92">
        <v>1</v>
      </c>
      <c r="J78" s="162">
        <f t="shared" si="3"/>
        <v>0</v>
      </c>
      <c r="K78" s="242"/>
    </row>
    <row r="79" spans="1:11" ht="15.75" thickBot="1">
      <c r="A79" s="25"/>
      <c r="B79" s="37"/>
      <c r="C79" s="36"/>
      <c r="D79" s="63" t="s">
        <v>531</v>
      </c>
      <c r="E79" s="84">
        <v>1</v>
      </c>
      <c r="F79" s="126">
        <v>1</v>
      </c>
      <c r="G79" s="92">
        <v>2005</v>
      </c>
      <c r="H79" s="73">
        <f t="shared" si="2"/>
        <v>0</v>
      </c>
      <c r="I79" s="92">
        <v>1</v>
      </c>
      <c r="J79" s="162">
        <f t="shared" si="3"/>
        <v>0</v>
      </c>
      <c r="K79" s="242"/>
    </row>
    <row r="80" spans="1:11" ht="23.25" thickBot="1">
      <c r="A80" s="25"/>
      <c r="B80" s="37"/>
      <c r="C80" s="36"/>
      <c r="D80" s="63" t="s">
        <v>495</v>
      </c>
      <c r="E80" s="84">
        <v>1</v>
      </c>
      <c r="F80" s="126">
        <v>1</v>
      </c>
      <c r="G80" s="92">
        <v>2008</v>
      </c>
      <c r="H80" s="73">
        <f t="shared" si="2"/>
        <v>0</v>
      </c>
      <c r="I80" s="92">
        <v>1</v>
      </c>
      <c r="J80" s="162">
        <f t="shared" si="3"/>
        <v>0</v>
      </c>
      <c r="K80" s="242"/>
    </row>
    <row r="81" spans="1:11" ht="15.75" thickBot="1">
      <c r="A81" s="25"/>
      <c r="B81" s="37"/>
      <c r="C81" s="36"/>
      <c r="D81" s="63" t="s">
        <v>534</v>
      </c>
      <c r="E81" s="84">
        <v>2</v>
      </c>
      <c r="F81" s="126">
        <v>1</v>
      </c>
      <c r="G81" s="92">
        <v>2003</v>
      </c>
      <c r="H81" s="73">
        <f t="shared" si="2"/>
        <v>0</v>
      </c>
      <c r="I81" s="92">
        <v>0</v>
      </c>
      <c r="J81" s="162">
        <f t="shared" si="3"/>
        <v>0</v>
      </c>
      <c r="K81" s="242"/>
    </row>
    <row r="82" spans="1:11" ht="23.25" thickBot="1">
      <c r="A82" s="25"/>
      <c r="B82" s="37"/>
      <c r="C82" s="36"/>
      <c r="D82" s="63" t="s">
        <v>530</v>
      </c>
      <c r="E82" s="84">
        <v>1</v>
      </c>
      <c r="F82" s="126">
        <v>1</v>
      </c>
      <c r="G82" s="92">
        <v>2004</v>
      </c>
      <c r="H82" s="73">
        <f t="shared" si="2"/>
        <v>0</v>
      </c>
      <c r="I82" s="92">
        <v>0</v>
      </c>
      <c r="J82" s="162">
        <f t="shared" si="3"/>
        <v>0</v>
      </c>
      <c r="K82" s="242"/>
    </row>
    <row r="83" spans="1:11" ht="23.25" thickBot="1">
      <c r="A83" s="25"/>
      <c r="B83" s="37"/>
      <c r="C83" s="36"/>
      <c r="D83" s="152" t="s">
        <v>498</v>
      </c>
      <c r="E83" s="84">
        <v>1</v>
      </c>
      <c r="F83" s="126">
        <v>1</v>
      </c>
      <c r="G83" s="92">
        <v>2001</v>
      </c>
      <c r="H83" s="73">
        <f t="shared" si="2"/>
        <v>0</v>
      </c>
      <c r="I83" s="92">
        <v>1</v>
      </c>
      <c r="J83" s="162">
        <f t="shared" si="3"/>
        <v>0</v>
      </c>
      <c r="K83" s="242"/>
    </row>
    <row r="84" spans="1:11" ht="23.25" thickBot="1">
      <c r="A84" s="25"/>
      <c r="B84" s="37"/>
      <c r="C84" s="36"/>
      <c r="D84" s="152" t="s">
        <v>496</v>
      </c>
      <c r="E84" s="84">
        <v>2</v>
      </c>
      <c r="F84" s="126">
        <v>1</v>
      </c>
      <c r="G84" s="92">
        <v>2007</v>
      </c>
      <c r="H84" s="73">
        <f t="shared" si="2"/>
        <v>0</v>
      </c>
      <c r="I84" s="92">
        <v>0</v>
      </c>
      <c r="J84" s="162">
        <f t="shared" si="3"/>
        <v>0</v>
      </c>
      <c r="K84" s="242"/>
    </row>
    <row r="85" spans="1:11" ht="23.25" thickBot="1">
      <c r="A85" s="25"/>
      <c r="B85" s="37"/>
      <c r="C85" s="36"/>
      <c r="D85" s="152" t="s">
        <v>16</v>
      </c>
      <c r="E85" s="84">
        <v>1</v>
      </c>
      <c r="F85" s="126">
        <v>1</v>
      </c>
      <c r="G85" s="92">
        <v>2006</v>
      </c>
      <c r="H85" s="73">
        <f t="shared" si="2"/>
        <v>0</v>
      </c>
      <c r="I85" s="92">
        <v>1</v>
      </c>
      <c r="J85" s="162">
        <f t="shared" si="3"/>
        <v>0</v>
      </c>
      <c r="K85" s="242"/>
    </row>
    <row r="86" spans="1:11" ht="12" customHeight="1" thickBot="1">
      <c r="A86" s="25"/>
      <c r="B86" s="37"/>
      <c r="C86" s="36"/>
      <c r="D86" s="152" t="s">
        <v>610</v>
      </c>
      <c r="E86" s="84">
        <v>2</v>
      </c>
      <c r="F86" s="126">
        <v>1</v>
      </c>
      <c r="G86" s="92">
        <v>2003</v>
      </c>
      <c r="H86" s="73">
        <f t="shared" si="2"/>
        <v>0</v>
      </c>
      <c r="I86" s="92">
        <v>2</v>
      </c>
      <c r="J86" s="162">
        <f t="shared" si="3"/>
        <v>0</v>
      </c>
      <c r="K86" s="242"/>
    </row>
    <row r="87" spans="1:11" ht="22.5" customHeight="1" thickBot="1">
      <c r="A87" s="25"/>
      <c r="B87" s="37"/>
      <c r="C87" s="36"/>
      <c r="D87" s="152" t="s">
        <v>22</v>
      </c>
      <c r="E87" s="84">
        <v>1</v>
      </c>
      <c r="F87" s="126">
        <v>1</v>
      </c>
      <c r="G87" s="92">
        <v>2007</v>
      </c>
      <c r="H87" s="73">
        <f t="shared" si="2"/>
        <v>0</v>
      </c>
      <c r="I87" s="92">
        <v>1</v>
      </c>
      <c r="J87" s="162">
        <f t="shared" si="3"/>
        <v>0</v>
      </c>
      <c r="K87" s="242"/>
    </row>
    <row r="88" spans="1:11" ht="22.5" customHeight="1" thickBot="1">
      <c r="A88" s="25"/>
      <c r="B88" s="37"/>
      <c r="C88" s="36"/>
      <c r="D88" s="152" t="s">
        <v>491</v>
      </c>
      <c r="E88" s="84">
        <v>1</v>
      </c>
      <c r="F88" s="126">
        <v>1</v>
      </c>
      <c r="G88" s="92">
        <v>2009</v>
      </c>
      <c r="H88" s="73">
        <f t="shared" si="2"/>
        <v>0</v>
      </c>
      <c r="I88" s="92">
        <v>1</v>
      </c>
      <c r="J88" s="162">
        <f t="shared" si="3"/>
        <v>0</v>
      </c>
      <c r="K88" s="242"/>
    </row>
    <row r="89" spans="1:11" ht="22.5" customHeight="1" thickBot="1">
      <c r="A89" s="25"/>
      <c r="B89" s="37"/>
      <c r="C89" s="36"/>
      <c r="D89" s="152" t="s">
        <v>493</v>
      </c>
      <c r="E89" s="84">
        <v>6</v>
      </c>
      <c r="F89" s="126">
        <v>0</v>
      </c>
      <c r="G89" s="92">
        <v>1999</v>
      </c>
      <c r="H89" s="73">
        <f t="shared" si="2"/>
        <v>0</v>
      </c>
      <c r="I89" s="92">
        <v>6</v>
      </c>
      <c r="J89" s="162">
        <f t="shared" si="3"/>
        <v>0</v>
      </c>
      <c r="K89" s="242"/>
    </row>
    <row r="90" spans="1:11" ht="22.5" customHeight="1" thickBot="1">
      <c r="A90" s="25"/>
      <c r="B90" s="37"/>
      <c r="C90" s="36"/>
      <c r="D90" s="152" t="s">
        <v>611</v>
      </c>
      <c r="E90" s="84">
        <v>1</v>
      </c>
      <c r="F90" s="126">
        <v>1</v>
      </c>
      <c r="G90" s="92">
        <v>2005</v>
      </c>
      <c r="H90" s="73">
        <f t="shared" si="2"/>
        <v>0</v>
      </c>
      <c r="I90" s="92">
        <v>1</v>
      </c>
      <c r="J90" s="162">
        <f t="shared" si="3"/>
        <v>0</v>
      </c>
      <c r="K90" s="242"/>
    </row>
    <row r="91" spans="1:11" ht="22.5" customHeight="1" thickBot="1">
      <c r="A91" s="25"/>
      <c r="B91" s="37"/>
      <c r="C91" s="36"/>
      <c r="D91" s="152" t="s">
        <v>497</v>
      </c>
      <c r="E91" s="84">
        <v>1</v>
      </c>
      <c r="F91" s="126">
        <v>1</v>
      </c>
      <c r="G91" s="92">
        <v>2008</v>
      </c>
      <c r="H91" s="73">
        <f t="shared" si="2"/>
        <v>0</v>
      </c>
      <c r="I91" s="92">
        <v>1</v>
      </c>
      <c r="J91" s="162">
        <f t="shared" si="3"/>
        <v>0</v>
      </c>
      <c r="K91" s="242"/>
    </row>
    <row r="92" spans="1:11" ht="22.5" customHeight="1" thickBot="1">
      <c r="A92" s="25"/>
      <c r="B92" s="37"/>
      <c r="C92" s="36"/>
      <c r="D92" s="152" t="s">
        <v>18</v>
      </c>
      <c r="E92" s="84">
        <v>1</v>
      </c>
      <c r="F92" s="126">
        <v>1</v>
      </c>
      <c r="G92" s="92">
        <v>2007</v>
      </c>
      <c r="H92" s="73">
        <f t="shared" si="2"/>
        <v>0</v>
      </c>
      <c r="I92" s="92">
        <v>1</v>
      </c>
      <c r="J92" s="162">
        <f t="shared" si="3"/>
        <v>0</v>
      </c>
      <c r="K92" s="242"/>
    </row>
    <row r="93" spans="1:11" ht="22.5" customHeight="1" thickBot="1">
      <c r="A93" s="25"/>
      <c r="B93" s="37"/>
      <c r="C93" s="36"/>
      <c r="D93" s="152" t="s">
        <v>17</v>
      </c>
      <c r="E93" s="84">
        <v>1</v>
      </c>
      <c r="F93" s="126">
        <v>0</v>
      </c>
      <c r="G93" s="92">
        <v>2005</v>
      </c>
      <c r="H93" s="73">
        <f t="shared" si="2"/>
        <v>0</v>
      </c>
      <c r="I93" s="92">
        <v>1</v>
      </c>
      <c r="J93" s="162">
        <f t="shared" si="3"/>
        <v>0</v>
      </c>
      <c r="K93" s="242"/>
    </row>
    <row r="94" spans="1:11" ht="22.5" customHeight="1" thickBot="1">
      <c r="A94" s="25"/>
      <c r="B94" s="37"/>
      <c r="C94" s="36"/>
      <c r="D94" s="152" t="s">
        <v>19</v>
      </c>
      <c r="E94" s="84">
        <v>3</v>
      </c>
      <c r="F94" s="126">
        <v>0</v>
      </c>
      <c r="G94" s="92">
        <v>2002</v>
      </c>
      <c r="H94" s="73">
        <f t="shared" si="2"/>
        <v>0</v>
      </c>
      <c r="I94" s="92">
        <v>3</v>
      </c>
      <c r="J94" s="162">
        <f t="shared" si="3"/>
        <v>0</v>
      </c>
      <c r="K94" s="242"/>
    </row>
    <row r="95" spans="1:11" ht="22.5" customHeight="1" thickBot="1">
      <c r="A95" s="25"/>
      <c r="B95" s="37"/>
      <c r="C95" s="36"/>
      <c r="D95" s="152" t="s">
        <v>502</v>
      </c>
      <c r="E95" s="84">
        <v>1</v>
      </c>
      <c r="F95" s="126">
        <v>1</v>
      </c>
      <c r="G95" s="92">
        <v>2001</v>
      </c>
      <c r="H95" s="73">
        <f t="shared" si="2"/>
        <v>0</v>
      </c>
      <c r="I95" s="92">
        <v>0</v>
      </c>
      <c r="J95" s="162">
        <f t="shared" si="3"/>
        <v>0</v>
      </c>
      <c r="K95" s="242"/>
    </row>
    <row r="96" spans="1:11" ht="22.5" customHeight="1" thickBot="1">
      <c r="A96" s="25"/>
      <c r="B96" s="37"/>
      <c r="C96" s="36"/>
      <c r="D96" s="63" t="s">
        <v>533</v>
      </c>
      <c r="E96" s="84">
        <v>5</v>
      </c>
      <c r="F96" s="126">
        <v>1</v>
      </c>
      <c r="G96" s="92">
        <v>2002</v>
      </c>
      <c r="H96" s="73">
        <f t="shared" si="2"/>
        <v>0</v>
      </c>
      <c r="I96" s="92">
        <v>0</v>
      </c>
      <c r="J96" s="162">
        <f t="shared" si="3"/>
        <v>0</v>
      </c>
      <c r="K96" s="242"/>
    </row>
    <row r="97" spans="1:11" ht="22.5" customHeight="1" thickBot="1">
      <c r="A97" s="25"/>
      <c r="B97" s="37"/>
      <c r="C97" s="36"/>
      <c r="D97" s="152" t="s">
        <v>494</v>
      </c>
      <c r="E97" s="84">
        <v>1</v>
      </c>
      <c r="F97" s="126">
        <v>1</v>
      </c>
      <c r="G97" s="92">
        <v>2008</v>
      </c>
      <c r="H97" s="73">
        <f t="shared" si="2"/>
        <v>0</v>
      </c>
      <c r="I97" s="92">
        <v>1</v>
      </c>
      <c r="J97" s="162">
        <f t="shared" si="3"/>
        <v>0</v>
      </c>
      <c r="K97" s="242"/>
    </row>
    <row r="98" spans="1:11" ht="22.5" customHeight="1" thickBot="1">
      <c r="A98" s="34"/>
      <c r="B98" s="38"/>
      <c r="C98" s="39"/>
      <c r="D98" s="68" t="s">
        <v>532</v>
      </c>
      <c r="E98" s="85">
        <v>2</v>
      </c>
      <c r="F98" s="127">
        <v>1</v>
      </c>
      <c r="G98" s="74">
        <v>2009</v>
      </c>
      <c r="H98" s="73">
        <f t="shared" si="2"/>
        <v>0</v>
      </c>
      <c r="I98" s="74">
        <v>2</v>
      </c>
      <c r="J98" s="162">
        <f t="shared" si="3"/>
        <v>0</v>
      </c>
      <c r="K98" s="243"/>
    </row>
    <row r="99" spans="1:11" ht="22.5" customHeight="1" thickBot="1">
      <c r="A99" s="170">
        <v>8</v>
      </c>
      <c r="B99" s="246" t="s">
        <v>156</v>
      </c>
      <c r="C99" s="62">
        <f>титул!B7</f>
        <v>20</v>
      </c>
      <c r="D99" s="129" t="s">
        <v>100</v>
      </c>
      <c r="E99" s="82">
        <v>1</v>
      </c>
      <c r="F99" s="125">
        <v>1</v>
      </c>
      <c r="G99" s="73">
        <v>2007</v>
      </c>
      <c r="H99" s="73">
        <f t="shared" si="2"/>
        <v>0</v>
      </c>
      <c r="I99" s="73">
        <v>1</v>
      </c>
      <c r="J99" s="162">
        <f t="shared" si="3"/>
        <v>0</v>
      </c>
      <c r="K99" s="241">
        <f>SUM(H99:H110)/C99</f>
        <v>0</v>
      </c>
    </row>
    <row r="100" spans="1:11" ht="22.5" customHeight="1" thickBot="1">
      <c r="A100" s="171"/>
      <c r="B100" s="247"/>
      <c r="C100" s="37"/>
      <c r="D100" s="63" t="s">
        <v>529</v>
      </c>
      <c r="E100" s="84">
        <v>4</v>
      </c>
      <c r="F100" s="126">
        <v>1</v>
      </c>
      <c r="G100" s="92">
        <v>2008</v>
      </c>
      <c r="H100" s="73">
        <f t="shared" si="2"/>
        <v>0</v>
      </c>
      <c r="I100" s="92">
        <v>4</v>
      </c>
      <c r="J100" s="162">
        <f t="shared" si="3"/>
        <v>0</v>
      </c>
      <c r="K100" s="242"/>
    </row>
    <row r="101" spans="1:11" ht="22.5" customHeight="1" thickBot="1">
      <c r="A101" s="171"/>
      <c r="B101" s="37"/>
      <c r="C101" s="37"/>
      <c r="D101" s="130" t="s">
        <v>36</v>
      </c>
      <c r="E101" s="84">
        <v>1</v>
      </c>
      <c r="F101" s="126">
        <v>1</v>
      </c>
      <c r="G101" s="92">
        <v>1999</v>
      </c>
      <c r="H101" s="73">
        <f t="shared" si="2"/>
        <v>0</v>
      </c>
      <c r="I101" s="92">
        <v>1</v>
      </c>
      <c r="J101" s="162">
        <f t="shared" si="3"/>
        <v>0</v>
      </c>
      <c r="K101" s="242"/>
    </row>
    <row r="102" spans="1:11" ht="22.5" customHeight="1" thickBot="1">
      <c r="A102" s="171"/>
      <c r="B102" s="37"/>
      <c r="C102" s="37"/>
      <c r="D102" s="130" t="s">
        <v>35</v>
      </c>
      <c r="E102" s="84">
        <v>1</v>
      </c>
      <c r="F102" s="126">
        <v>1</v>
      </c>
      <c r="G102" s="92">
        <v>2005</v>
      </c>
      <c r="H102" s="73">
        <f t="shared" si="2"/>
        <v>0</v>
      </c>
      <c r="I102" s="92">
        <v>0</v>
      </c>
      <c r="J102" s="162">
        <f t="shared" si="3"/>
        <v>0</v>
      </c>
      <c r="K102" s="242"/>
    </row>
    <row r="103" spans="1:11" ht="22.5" customHeight="1" thickBot="1">
      <c r="A103" s="171"/>
      <c r="B103" s="37"/>
      <c r="C103" s="37"/>
      <c r="D103" s="63" t="s">
        <v>527</v>
      </c>
      <c r="E103" s="84">
        <v>1</v>
      </c>
      <c r="F103" s="126">
        <v>1</v>
      </c>
      <c r="G103" s="92">
        <v>2008</v>
      </c>
      <c r="H103" s="73">
        <f t="shared" si="2"/>
        <v>0</v>
      </c>
      <c r="I103" s="92">
        <v>1</v>
      </c>
      <c r="J103" s="162">
        <f t="shared" si="3"/>
        <v>0</v>
      </c>
      <c r="K103" s="242"/>
    </row>
    <row r="104" spans="1:11" ht="22.5" customHeight="1" thickBot="1">
      <c r="A104" s="171"/>
      <c r="B104" s="37"/>
      <c r="C104" s="37"/>
      <c r="D104" s="63" t="s">
        <v>528</v>
      </c>
      <c r="E104" s="84">
        <v>1</v>
      </c>
      <c r="F104" s="126">
        <v>1</v>
      </c>
      <c r="G104" s="92">
        <v>2006</v>
      </c>
      <c r="H104" s="73">
        <f t="shared" si="2"/>
        <v>0</v>
      </c>
      <c r="I104" s="92">
        <v>0</v>
      </c>
      <c r="J104" s="162">
        <f t="shared" si="3"/>
        <v>0</v>
      </c>
      <c r="K104" s="242"/>
    </row>
    <row r="105" spans="1:11" ht="22.5" customHeight="1" thickBot="1">
      <c r="A105" s="171"/>
      <c r="B105" s="37"/>
      <c r="C105" s="37"/>
      <c r="D105" s="130" t="s">
        <v>42</v>
      </c>
      <c r="E105" s="84">
        <v>2</v>
      </c>
      <c r="F105" s="126">
        <v>1</v>
      </c>
      <c r="G105" s="92">
        <v>2006</v>
      </c>
      <c r="H105" s="73">
        <f t="shared" si="2"/>
        <v>0</v>
      </c>
      <c r="I105" s="92">
        <v>2</v>
      </c>
      <c r="J105" s="162">
        <f t="shared" si="3"/>
        <v>0</v>
      </c>
      <c r="K105" s="242"/>
    </row>
    <row r="106" spans="1:11" ht="22.5" customHeight="1" thickBot="1">
      <c r="A106" s="171"/>
      <c r="B106" s="37"/>
      <c r="C106" s="37"/>
      <c r="D106" s="130" t="s">
        <v>41</v>
      </c>
      <c r="E106" s="84">
        <v>10</v>
      </c>
      <c r="F106" s="126">
        <v>1</v>
      </c>
      <c r="G106" s="92">
        <v>2008</v>
      </c>
      <c r="H106" s="73">
        <f t="shared" si="2"/>
        <v>0</v>
      </c>
      <c r="I106" s="92">
        <v>10</v>
      </c>
      <c r="J106" s="162">
        <f t="shared" si="3"/>
        <v>0</v>
      </c>
      <c r="K106" s="242"/>
    </row>
    <row r="107" spans="1:11" ht="22.5" customHeight="1" thickBot="1">
      <c r="A107" s="171"/>
      <c r="B107" s="37"/>
      <c r="C107" s="37"/>
      <c r="D107" s="130" t="s">
        <v>101</v>
      </c>
      <c r="E107" s="84">
        <v>1</v>
      </c>
      <c r="F107" s="126">
        <v>1</v>
      </c>
      <c r="G107" s="92">
        <v>2007</v>
      </c>
      <c r="H107" s="73">
        <f t="shared" si="2"/>
        <v>0</v>
      </c>
      <c r="I107" s="92">
        <v>1</v>
      </c>
      <c r="J107" s="162">
        <f t="shared" si="3"/>
        <v>0</v>
      </c>
      <c r="K107" s="242"/>
    </row>
    <row r="108" spans="1:11" ht="22.5" customHeight="1" thickBot="1">
      <c r="A108" s="171"/>
      <c r="B108" s="37"/>
      <c r="C108" s="37"/>
      <c r="D108" s="130" t="s">
        <v>99</v>
      </c>
      <c r="E108" s="84">
        <v>11</v>
      </c>
      <c r="F108" s="126">
        <v>1</v>
      </c>
      <c r="G108" s="92">
        <v>2009</v>
      </c>
      <c r="H108" s="73">
        <f t="shared" si="2"/>
        <v>0</v>
      </c>
      <c r="I108" s="92">
        <v>0</v>
      </c>
      <c r="J108" s="162">
        <f t="shared" si="3"/>
        <v>0</v>
      </c>
      <c r="K108" s="242"/>
    </row>
    <row r="109" spans="1:11" ht="22.5" customHeight="1" thickBot="1">
      <c r="A109" s="171"/>
      <c r="B109" s="37"/>
      <c r="C109" s="37"/>
      <c r="D109" s="130" t="s">
        <v>43</v>
      </c>
      <c r="E109" s="84">
        <v>6</v>
      </c>
      <c r="F109" s="126">
        <v>0</v>
      </c>
      <c r="G109" s="92">
        <v>2005</v>
      </c>
      <c r="H109" s="73">
        <f t="shared" si="2"/>
        <v>0</v>
      </c>
      <c r="I109" s="92">
        <v>0</v>
      </c>
      <c r="J109" s="162">
        <f t="shared" si="3"/>
        <v>0</v>
      </c>
      <c r="K109" s="242"/>
    </row>
    <row r="110" spans="1:11" ht="22.5" customHeight="1" thickBot="1">
      <c r="A110" s="172"/>
      <c r="B110" s="38"/>
      <c r="C110" s="38"/>
      <c r="D110" s="68" t="s">
        <v>526</v>
      </c>
      <c r="E110" s="85">
        <v>1</v>
      </c>
      <c r="F110" s="127">
        <v>1</v>
      </c>
      <c r="G110" s="74">
        <v>2004</v>
      </c>
      <c r="H110" s="73">
        <f t="shared" si="2"/>
        <v>0</v>
      </c>
      <c r="I110" s="74">
        <v>0</v>
      </c>
      <c r="J110" s="162">
        <f t="shared" si="3"/>
        <v>0</v>
      </c>
      <c r="K110" s="243"/>
    </row>
    <row r="111" spans="1:11" ht="22.5" customHeight="1" thickBot="1">
      <c r="A111" s="170">
        <v>9</v>
      </c>
      <c r="B111" s="35" t="s">
        <v>237</v>
      </c>
      <c r="C111" s="62">
        <f>титул!B8</f>
        <v>20</v>
      </c>
      <c r="D111" s="65" t="s">
        <v>38</v>
      </c>
      <c r="E111" s="82">
        <v>2</v>
      </c>
      <c r="F111" s="125">
        <v>1</v>
      </c>
      <c r="G111" s="73">
        <v>2003</v>
      </c>
      <c r="H111" s="73">
        <f t="shared" si="2"/>
        <v>0</v>
      </c>
      <c r="I111" s="73">
        <v>2</v>
      </c>
      <c r="J111" s="162">
        <f t="shared" si="3"/>
        <v>0</v>
      </c>
      <c r="K111" s="241">
        <f>SUM(H111:H120)/C111</f>
        <v>0.25</v>
      </c>
    </row>
    <row r="112" spans="1:11" ht="22.5" customHeight="1" thickBot="1">
      <c r="A112" s="171"/>
      <c r="B112" s="196"/>
      <c r="C112" s="37"/>
      <c r="D112" s="63" t="s">
        <v>539</v>
      </c>
      <c r="E112" s="84">
        <v>2</v>
      </c>
      <c r="F112" s="126">
        <v>1</v>
      </c>
      <c r="G112" s="92">
        <v>2002</v>
      </c>
      <c r="H112" s="73">
        <f t="shared" si="2"/>
        <v>0</v>
      </c>
      <c r="I112" s="92">
        <v>0</v>
      </c>
      <c r="J112" s="162">
        <f t="shared" si="3"/>
        <v>0</v>
      </c>
      <c r="K112" s="242"/>
    </row>
    <row r="113" spans="1:11" ht="22.5" customHeight="1" thickBot="1">
      <c r="A113" s="171"/>
      <c r="B113" s="37"/>
      <c r="C113" s="37"/>
      <c r="D113" s="63" t="s">
        <v>537</v>
      </c>
      <c r="E113" s="84">
        <v>2</v>
      </c>
      <c r="F113" s="126">
        <v>1</v>
      </c>
      <c r="G113" s="92">
        <v>2006</v>
      </c>
      <c r="H113" s="73">
        <f t="shared" si="2"/>
        <v>0</v>
      </c>
      <c r="I113" s="92">
        <v>2</v>
      </c>
      <c r="J113" s="162">
        <f t="shared" si="3"/>
        <v>0</v>
      </c>
      <c r="K113" s="242"/>
    </row>
    <row r="114" spans="1:11" ht="22.5" customHeight="1" thickBot="1">
      <c r="A114" s="171"/>
      <c r="B114" s="37"/>
      <c r="C114" s="37"/>
      <c r="D114" s="63" t="s">
        <v>158</v>
      </c>
      <c r="E114" s="84">
        <v>5</v>
      </c>
      <c r="F114" s="126">
        <v>1</v>
      </c>
      <c r="G114" s="92">
        <v>2002</v>
      </c>
      <c r="H114" s="73">
        <f t="shared" si="2"/>
        <v>0</v>
      </c>
      <c r="I114" s="92">
        <v>5</v>
      </c>
      <c r="J114" s="162">
        <f t="shared" si="3"/>
        <v>0</v>
      </c>
      <c r="K114" s="242"/>
    </row>
    <row r="115" spans="1:11" ht="22.5" customHeight="1" thickBot="1">
      <c r="A115" s="171"/>
      <c r="B115" s="37"/>
      <c r="C115" s="37"/>
      <c r="D115" s="63" t="s">
        <v>223</v>
      </c>
      <c r="E115" s="84">
        <v>5</v>
      </c>
      <c r="F115" s="126">
        <v>1</v>
      </c>
      <c r="G115" s="92">
        <v>2015</v>
      </c>
      <c r="H115" s="73">
        <f t="shared" si="2"/>
        <v>5</v>
      </c>
      <c r="I115" s="92">
        <v>5</v>
      </c>
      <c r="J115" s="162">
        <f t="shared" si="3"/>
        <v>5</v>
      </c>
      <c r="K115" s="242"/>
    </row>
    <row r="116" spans="1:11" ht="22.5" customHeight="1" thickBot="1">
      <c r="A116" s="171"/>
      <c r="B116" s="37"/>
      <c r="C116" s="37"/>
      <c r="D116" s="63" t="s">
        <v>540</v>
      </c>
      <c r="E116" s="84">
        <v>2</v>
      </c>
      <c r="F116" s="126">
        <v>1</v>
      </c>
      <c r="G116" s="92">
        <v>2004</v>
      </c>
      <c r="H116" s="73">
        <f t="shared" si="2"/>
        <v>0</v>
      </c>
      <c r="I116" s="92">
        <v>0</v>
      </c>
      <c r="J116" s="162">
        <f t="shared" si="3"/>
        <v>0</v>
      </c>
      <c r="K116" s="242"/>
    </row>
    <row r="117" spans="1:11" ht="22.5" customHeight="1" thickBot="1">
      <c r="A117" s="171"/>
      <c r="B117" s="37"/>
      <c r="C117" s="37"/>
      <c r="D117" s="63" t="s">
        <v>535</v>
      </c>
      <c r="E117" s="84">
        <v>1</v>
      </c>
      <c r="F117" s="126">
        <v>1</v>
      </c>
      <c r="G117" s="92">
        <v>2010</v>
      </c>
      <c r="H117" s="73">
        <f t="shared" si="2"/>
        <v>0</v>
      </c>
      <c r="I117" s="92">
        <v>0</v>
      </c>
      <c r="J117" s="162">
        <f t="shared" si="3"/>
        <v>0</v>
      </c>
      <c r="K117" s="242"/>
    </row>
    <row r="118" spans="1:11" ht="14.25" customHeight="1" thickBot="1">
      <c r="A118" s="171"/>
      <c r="B118" s="37"/>
      <c r="C118" s="37"/>
      <c r="D118" s="63" t="s">
        <v>541</v>
      </c>
      <c r="E118" s="84">
        <v>2</v>
      </c>
      <c r="F118" s="126">
        <v>1</v>
      </c>
      <c r="G118" s="92">
        <v>1998</v>
      </c>
      <c r="H118" s="73">
        <f t="shared" si="2"/>
        <v>0</v>
      </c>
      <c r="I118" s="92">
        <v>0</v>
      </c>
      <c r="J118" s="162">
        <f t="shared" si="3"/>
        <v>0</v>
      </c>
      <c r="K118" s="242"/>
    </row>
    <row r="119" spans="1:11" ht="15.75" customHeight="1" thickBot="1">
      <c r="A119" s="171"/>
      <c r="B119" s="37"/>
      <c r="C119" s="37"/>
      <c r="D119" s="63" t="s">
        <v>538</v>
      </c>
      <c r="E119" s="84">
        <v>2</v>
      </c>
      <c r="F119" s="126">
        <v>1</v>
      </c>
      <c r="G119" s="92">
        <v>2001</v>
      </c>
      <c r="H119" s="73">
        <f t="shared" si="2"/>
        <v>0</v>
      </c>
      <c r="I119" s="92">
        <v>0</v>
      </c>
      <c r="J119" s="162">
        <f t="shared" si="3"/>
        <v>0</v>
      </c>
      <c r="K119" s="242"/>
    </row>
    <row r="120" spans="1:11" ht="22.5" customHeight="1" thickBot="1">
      <c r="A120" s="172"/>
      <c r="B120" s="38"/>
      <c r="C120" s="38"/>
      <c r="D120" s="68" t="s">
        <v>536</v>
      </c>
      <c r="E120" s="85">
        <v>2</v>
      </c>
      <c r="F120" s="127">
        <v>1</v>
      </c>
      <c r="G120" s="74">
        <v>2003</v>
      </c>
      <c r="H120" s="73">
        <f t="shared" si="2"/>
        <v>0</v>
      </c>
      <c r="I120" s="74">
        <v>0</v>
      </c>
      <c r="J120" s="162">
        <f t="shared" si="3"/>
        <v>0</v>
      </c>
      <c r="K120" s="243"/>
    </row>
    <row r="121" spans="1:11" ht="22.5" customHeight="1" thickBot="1">
      <c r="A121" s="239">
        <v>10</v>
      </c>
      <c r="B121" s="264" t="s">
        <v>356</v>
      </c>
      <c r="C121" s="62">
        <f>титул!B8</f>
        <v>20</v>
      </c>
      <c r="D121" s="65" t="s">
        <v>586</v>
      </c>
      <c r="E121" s="82">
        <v>1</v>
      </c>
      <c r="F121" s="125">
        <v>0</v>
      </c>
      <c r="G121" s="73">
        <v>2007</v>
      </c>
      <c r="H121" s="73">
        <f t="shared" si="2"/>
        <v>0</v>
      </c>
      <c r="I121" s="73">
        <v>1</v>
      </c>
      <c r="J121" s="162">
        <f t="shared" si="3"/>
        <v>0</v>
      </c>
      <c r="K121" s="241">
        <f>SUM(E121:E133)/C121</f>
        <v>3.25</v>
      </c>
    </row>
    <row r="122" spans="1:11" ht="22.5" customHeight="1" thickBot="1">
      <c r="A122" s="240"/>
      <c r="B122" s="265"/>
      <c r="C122" s="37"/>
      <c r="D122" s="63" t="s">
        <v>278</v>
      </c>
      <c r="E122" s="84">
        <v>1</v>
      </c>
      <c r="F122" s="126">
        <v>1</v>
      </c>
      <c r="G122" s="92">
        <v>2005</v>
      </c>
      <c r="H122" s="73">
        <f t="shared" si="2"/>
        <v>0</v>
      </c>
      <c r="I122" s="92">
        <v>1</v>
      </c>
      <c r="J122" s="162">
        <f t="shared" si="3"/>
        <v>0</v>
      </c>
      <c r="K122" s="242"/>
    </row>
    <row r="123" spans="1:11" ht="22.5" customHeight="1" thickBot="1">
      <c r="A123" s="25"/>
      <c r="B123" s="134"/>
      <c r="C123" s="36"/>
      <c r="D123" s="63" t="s">
        <v>609</v>
      </c>
      <c r="E123" s="84">
        <v>1</v>
      </c>
      <c r="F123" s="126">
        <v>1</v>
      </c>
      <c r="G123" s="92">
        <v>2000</v>
      </c>
      <c r="H123" s="73">
        <f t="shared" si="2"/>
        <v>0</v>
      </c>
      <c r="I123" s="92">
        <v>1</v>
      </c>
      <c r="J123" s="162">
        <f t="shared" si="3"/>
        <v>0</v>
      </c>
      <c r="K123" s="242"/>
    </row>
    <row r="124" spans="1:11" ht="22.5" customHeight="1" thickBot="1">
      <c r="A124" s="25"/>
      <c r="B124" s="134"/>
      <c r="C124" s="36"/>
      <c r="D124" s="63" t="s">
        <v>608</v>
      </c>
      <c r="E124" s="84">
        <v>1</v>
      </c>
      <c r="F124" s="126">
        <v>1</v>
      </c>
      <c r="G124" s="92">
        <v>2008</v>
      </c>
      <c r="H124" s="73">
        <f t="shared" si="2"/>
        <v>0</v>
      </c>
      <c r="I124" s="92">
        <v>1</v>
      </c>
      <c r="J124" s="162">
        <f t="shared" si="3"/>
        <v>0</v>
      </c>
      <c r="K124" s="242"/>
    </row>
    <row r="125" spans="1:11" ht="22.5" customHeight="1" thickBot="1">
      <c r="A125" s="25"/>
      <c r="B125" s="134"/>
      <c r="C125" s="36"/>
      <c r="D125" s="63" t="s">
        <v>542</v>
      </c>
      <c r="E125" s="84">
        <v>3</v>
      </c>
      <c r="F125" s="92">
        <v>1</v>
      </c>
      <c r="G125" s="92">
        <v>2006</v>
      </c>
      <c r="H125" s="73">
        <f t="shared" si="2"/>
        <v>0</v>
      </c>
      <c r="I125" s="92">
        <v>5</v>
      </c>
      <c r="J125" s="162">
        <f t="shared" si="3"/>
        <v>0</v>
      </c>
      <c r="K125" s="242"/>
    </row>
    <row r="126" spans="1:11" ht="22.5" customHeight="1" thickBot="1">
      <c r="A126" s="25"/>
      <c r="B126" s="134"/>
      <c r="C126" s="36"/>
      <c r="D126" s="63" t="s">
        <v>40</v>
      </c>
      <c r="E126" s="84">
        <v>15</v>
      </c>
      <c r="F126" s="231">
        <v>1</v>
      </c>
      <c r="G126" s="92">
        <v>2014</v>
      </c>
      <c r="H126" s="73">
        <f t="shared" si="2"/>
        <v>15</v>
      </c>
      <c r="I126" s="92">
        <v>15</v>
      </c>
      <c r="J126" s="162">
        <f t="shared" si="3"/>
        <v>15</v>
      </c>
      <c r="K126" s="242"/>
    </row>
    <row r="127" spans="1:11" ht="22.5" customHeight="1" thickBot="1">
      <c r="A127" s="25"/>
      <c r="B127" s="134"/>
      <c r="C127" s="36"/>
      <c r="D127" s="63" t="s">
        <v>277</v>
      </c>
      <c r="E127" s="84">
        <v>4</v>
      </c>
      <c r="F127" s="231">
        <v>0</v>
      </c>
      <c r="G127" s="92">
        <v>2000</v>
      </c>
      <c r="H127" s="73">
        <f t="shared" si="2"/>
        <v>0</v>
      </c>
      <c r="I127" s="92">
        <v>4</v>
      </c>
      <c r="J127" s="162">
        <f t="shared" si="3"/>
        <v>0</v>
      </c>
      <c r="K127" s="242"/>
    </row>
    <row r="128" spans="1:11" ht="22.5" customHeight="1" thickBot="1">
      <c r="A128" s="25"/>
      <c r="B128" s="134"/>
      <c r="C128" s="36"/>
      <c r="D128" s="63" t="s">
        <v>543</v>
      </c>
      <c r="E128" s="84">
        <v>5</v>
      </c>
      <c r="F128" s="126">
        <v>1</v>
      </c>
      <c r="G128" s="92">
        <v>2010</v>
      </c>
      <c r="H128" s="73">
        <f t="shared" si="2"/>
        <v>0</v>
      </c>
      <c r="I128" s="92">
        <v>1</v>
      </c>
      <c r="J128" s="162">
        <f t="shared" si="3"/>
        <v>0</v>
      </c>
      <c r="K128" s="242"/>
    </row>
    <row r="129" spans="1:11" ht="22.5" customHeight="1" thickBot="1">
      <c r="A129" s="25"/>
      <c r="B129" s="134"/>
      <c r="C129" s="36"/>
      <c r="D129" s="63" t="s">
        <v>587</v>
      </c>
      <c r="E129" s="84">
        <v>5</v>
      </c>
      <c r="F129" s="126">
        <v>1</v>
      </c>
      <c r="G129" s="92">
        <v>2010</v>
      </c>
      <c r="H129" s="73">
        <f t="shared" si="2"/>
        <v>0</v>
      </c>
      <c r="I129" s="92">
        <v>1</v>
      </c>
      <c r="J129" s="162">
        <f t="shared" si="3"/>
        <v>0</v>
      </c>
      <c r="K129" s="242"/>
    </row>
    <row r="130" spans="1:11" ht="22.5" customHeight="1" thickBot="1">
      <c r="A130" s="25"/>
      <c r="B130" s="134"/>
      <c r="C130" s="36"/>
      <c r="D130" s="63" t="s">
        <v>375</v>
      </c>
      <c r="E130" s="84">
        <v>1</v>
      </c>
      <c r="F130" s="126">
        <v>1</v>
      </c>
      <c r="G130" s="92">
        <v>2001</v>
      </c>
      <c r="H130" s="73">
        <f t="shared" si="2"/>
        <v>0</v>
      </c>
      <c r="I130" s="92">
        <v>5</v>
      </c>
      <c r="J130" s="162">
        <f t="shared" si="3"/>
        <v>0</v>
      </c>
      <c r="K130" s="242"/>
    </row>
    <row r="131" spans="1:11" ht="22.5" customHeight="1" thickBot="1">
      <c r="A131" s="25"/>
      <c r="B131" s="134"/>
      <c r="C131" s="36"/>
      <c r="D131" s="63" t="s">
        <v>39</v>
      </c>
      <c r="E131" s="84">
        <v>15</v>
      </c>
      <c r="F131" s="126">
        <v>1</v>
      </c>
      <c r="G131" s="92">
        <v>2014</v>
      </c>
      <c r="H131" s="73">
        <f t="shared" si="2"/>
        <v>15</v>
      </c>
      <c r="I131" s="92">
        <v>15</v>
      </c>
      <c r="J131" s="162">
        <f t="shared" si="3"/>
        <v>15</v>
      </c>
      <c r="K131" s="242"/>
    </row>
    <row r="132" spans="1:11" ht="22.5" customHeight="1" thickBot="1">
      <c r="A132" s="25"/>
      <c r="B132" s="134"/>
      <c r="C132" s="36"/>
      <c r="D132" s="63" t="s">
        <v>588</v>
      </c>
      <c r="E132" s="84">
        <v>1</v>
      </c>
      <c r="F132" s="126">
        <v>1</v>
      </c>
      <c r="G132" s="92">
        <v>2001</v>
      </c>
      <c r="H132" s="73">
        <f t="shared" si="2"/>
        <v>0</v>
      </c>
      <c r="I132" s="92">
        <v>3</v>
      </c>
      <c r="J132" s="162">
        <f t="shared" si="3"/>
        <v>0</v>
      </c>
      <c r="K132" s="242"/>
    </row>
    <row r="133" spans="1:11" ht="22.5" customHeight="1" thickBot="1">
      <c r="A133" s="155"/>
      <c r="B133" s="136"/>
      <c r="C133" s="156"/>
      <c r="D133" s="68" t="s">
        <v>97</v>
      </c>
      <c r="E133" s="85">
        <v>12</v>
      </c>
      <c r="F133" s="127">
        <v>1</v>
      </c>
      <c r="G133" s="74">
        <v>2014</v>
      </c>
      <c r="H133" s="73">
        <f t="shared" si="2"/>
        <v>12</v>
      </c>
      <c r="I133" s="74">
        <v>12</v>
      </c>
      <c r="J133" s="162">
        <f t="shared" si="3"/>
        <v>12</v>
      </c>
      <c r="K133" s="243"/>
    </row>
    <row r="134" spans="1:11" ht="23.25" thickBot="1">
      <c r="A134" s="170">
        <v>11</v>
      </c>
      <c r="B134" s="35" t="s">
        <v>159</v>
      </c>
      <c r="C134" s="35">
        <f>титул!B8</f>
        <v>20</v>
      </c>
      <c r="D134" s="65" t="s">
        <v>166</v>
      </c>
      <c r="E134" s="82">
        <v>1</v>
      </c>
      <c r="F134" s="125">
        <v>1</v>
      </c>
      <c r="G134" s="73">
        <v>2006</v>
      </c>
      <c r="H134" s="73">
        <f aca="true" t="shared" si="4" ref="H134:H197">IF(G134&gt;2010,E134,0)</f>
        <v>0</v>
      </c>
      <c r="I134" s="73">
        <v>0</v>
      </c>
      <c r="J134" s="162">
        <f aca="true" t="shared" si="5" ref="J134:J197">IF(G134&gt;2010,I134,0)</f>
        <v>0</v>
      </c>
      <c r="K134" s="241">
        <f>SUM(H134:H142)/C134</f>
        <v>0</v>
      </c>
    </row>
    <row r="135" spans="1:11" ht="12" customHeight="1" thickBot="1">
      <c r="A135" s="171"/>
      <c r="B135" s="37"/>
      <c r="C135" s="37"/>
      <c r="D135" s="63" t="s">
        <v>163</v>
      </c>
      <c r="E135" s="84">
        <v>3</v>
      </c>
      <c r="F135" s="126">
        <v>1</v>
      </c>
      <c r="G135" s="92">
        <v>2007</v>
      </c>
      <c r="H135" s="73">
        <f t="shared" si="4"/>
        <v>0</v>
      </c>
      <c r="I135" s="92">
        <v>3</v>
      </c>
      <c r="J135" s="162">
        <f t="shared" si="5"/>
        <v>0</v>
      </c>
      <c r="K135" s="242"/>
    </row>
    <row r="136" spans="1:11" ht="11.25" customHeight="1" thickBot="1">
      <c r="A136" s="171"/>
      <c r="B136" s="37"/>
      <c r="C136" s="37"/>
      <c r="D136" s="63" t="s">
        <v>170</v>
      </c>
      <c r="E136" s="84">
        <v>3</v>
      </c>
      <c r="F136" s="126">
        <v>1</v>
      </c>
      <c r="G136" s="92">
        <v>2009</v>
      </c>
      <c r="H136" s="73">
        <f t="shared" si="4"/>
        <v>0</v>
      </c>
      <c r="I136" s="92">
        <v>0</v>
      </c>
      <c r="J136" s="162">
        <f t="shared" si="5"/>
        <v>0</v>
      </c>
      <c r="K136" s="242"/>
    </row>
    <row r="137" spans="1:11" ht="23.25" thickBot="1">
      <c r="A137" s="171"/>
      <c r="B137" s="37"/>
      <c r="C137" s="37"/>
      <c r="D137" s="63" t="s">
        <v>171</v>
      </c>
      <c r="E137" s="84">
        <v>1</v>
      </c>
      <c r="F137" s="126">
        <v>1</v>
      </c>
      <c r="G137" s="92">
        <v>2009</v>
      </c>
      <c r="H137" s="73">
        <f t="shared" si="4"/>
        <v>0</v>
      </c>
      <c r="I137" s="92">
        <v>0</v>
      </c>
      <c r="J137" s="162">
        <f t="shared" si="5"/>
        <v>0</v>
      </c>
      <c r="K137" s="242"/>
    </row>
    <row r="138" spans="1:11" ht="23.25" thickBot="1">
      <c r="A138" s="171"/>
      <c r="B138" s="37"/>
      <c r="C138" s="37"/>
      <c r="D138" s="63" t="s">
        <v>169</v>
      </c>
      <c r="E138" s="84">
        <v>1</v>
      </c>
      <c r="F138" s="126">
        <v>1</v>
      </c>
      <c r="G138" s="92">
        <v>2002</v>
      </c>
      <c r="H138" s="73">
        <f t="shared" si="4"/>
        <v>0</v>
      </c>
      <c r="I138" s="92">
        <v>0</v>
      </c>
      <c r="J138" s="162">
        <f t="shared" si="5"/>
        <v>0</v>
      </c>
      <c r="K138" s="242"/>
    </row>
    <row r="139" spans="1:11" ht="15.75" thickBot="1">
      <c r="A139" s="171"/>
      <c r="B139" s="37"/>
      <c r="C139" s="37"/>
      <c r="D139" s="63" t="s">
        <v>172</v>
      </c>
      <c r="E139" s="84">
        <v>2</v>
      </c>
      <c r="F139" s="126">
        <v>1</v>
      </c>
      <c r="G139" s="92">
        <v>1997</v>
      </c>
      <c r="H139" s="73">
        <f t="shared" si="4"/>
        <v>0</v>
      </c>
      <c r="I139" s="92">
        <v>0</v>
      </c>
      <c r="J139" s="162">
        <f t="shared" si="5"/>
        <v>0</v>
      </c>
      <c r="K139" s="242"/>
    </row>
    <row r="140" spans="1:11" ht="15.75" thickBot="1">
      <c r="A140" s="171"/>
      <c r="B140" s="37"/>
      <c r="C140" s="37"/>
      <c r="D140" s="63" t="s">
        <v>164</v>
      </c>
      <c r="E140" s="84">
        <v>1</v>
      </c>
      <c r="F140" s="126">
        <v>1</v>
      </c>
      <c r="G140" s="92">
        <v>2006</v>
      </c>
      <c r="H140" s="73">
        <f t="shared" si="4"/>
        <v>0</v>
      </c>
      <c r="I140" s="92">
        <v>1</v>
      </c>
      <c r="J140" s="162">
        <f t="shared" si="5"/>
        <v>0</v>
      </c>
      <c r="K140" s="242"/>
    </row>
    <row r="141" spans="1:11" ht="23.25" thickBot="1">
      <c r="A141" s="171"/>
      <c r="B141" s="37"/>
      <c r="C141" s="37"/>
      <c r="D141" s="63" t="s">
        <v>167</v>
      </c>
      <c r="E141" s="84">
        <v>1</v>
      </c>
      <c r="F141" s="126">
        <v>1</v>
      </c>
      <c r="G141" s="92">
        <v>2006</v>
      </c>
      <c r="H141" s="73">
        <f t="shared" si="4"/>
        <v>0</v>
      </c>
      <c r="I141" s="92">
        <v>0</v>
      </c>
      <c r="J141" s="162">
        <f t="shared" si="5"/>
        <v>0</v>
      </c>
      <c r="K141" s="242"/>
    </row>
    <row r="142" spans="1:11" ht="23.25" thickBot="1">
      <c r="A142" s="171"/>
      <c r="B142" s="37"/>
      <c r="C142" s="37"/>
      <c r="D142" s="68" t="s">
        <v>168</v>
      </c>
      <c r="E142" s="85">
        <v>3</v>
      </c>
      <c r="F142" s="127">
        <v>1</v>
      </c>
      <c r="G142" s="74">
        <v>1999</v>
      </c>
      <c r="H142" s="73">
        <f t="shared" si="4"/>
        <v>0</v>
      </c>
      <c r="I142" s="74">
        <v>0</v>
      </c>
      <c r="J142" s="162">
        <f t="shared" si="5"/>
        <v>0</v>
      </c>
      <c r="K142" s="242"/>
    </row>
    <row r="143" spans="1:11" ht="23.25" thickBot="1">
      <c r="A143" s="170">
        <v>12</v>
      </c>
      <c r="B143" s="35" t="s">
        <v>342</v>
      </c>
      <c r="C143" s="35">
        <f>титул!B8</f>
        <v>20</v>
      </c>
      <c r="D143" s="65" t="s">
        <v>184</v>
      </c>
      <c r="E143" s="82">
        <v>5</v>
      </c>
      <c r="F143" s="125">
        <v>1</v>
      </c>
      <c r="G143" s="73">
        <v>2008</v>
      </c>
      <c r="H143" s="73">
        <f t="shared" si="4"/>
        <v>0</v>
      </c>
      <c r="I143" s="73">
        <v>5</v>
      </c>
      <c r="J143" s="162">
        <f t="shared" si="5"/>
        <v>0</v>
      </c>
      <c r="K143" s="241">
        <f>SUM(H143:H157)/C143</f>
        <v>1</v>
      </c>
    </row>
    <row r="144" spans="1:11" ht="23.25" thickBot="1">
      <c r="A144" s="171"/>
      <c r="B144" s="37"/>
      <c r="C144" s="37"/>
      <c r="D144" s="130" t="s">
        <v>173</v>
      </c>
      <c r="E144" s="128">
        <v>1</v>
      </c>
      <c r="F144" s="126">
        <v>1</v>
      </c>
      <c r="G144" s="173">
        <v>2005</v>
      </c>
      <c r="H144" s="73">
        <f t="shared" si="4"/>
        <v>0</v>
      </c>
      <c r="I144" s="92">
        <v>0</v>
      </c>
      <c r="J144" s="162">
        <f t="shared" si="5"/>
        <v>0</v>
      </c>
      <c r="K144" s="242"/>
    </row>
    <row r="145" spans="1:11" ht="11.25" customHeight="1" thickBot="1">
      <c r="A145" s="171"/>
      <c r="B145" s="37"/>
      <c r="C145" s="37"/>
      <c r="D145" s="130" t="s">
        <v>176</v>
      </c>
      <c r="E145" s="128">
        <v>5</v>
      </c>
      <c r="F145" s="126">
        <v>1</v>
      </c>
      <c r="G145" s="173">
        <v>2011</v>
      </c>
      <c r="H145" s="73">
        <f t="shared" si="4"/>
        <v>5</v>
      </c>
      <c r="I145" s="92">
        <v>5</v>
      </c>
      <c r="J145" s="162">
        <f t="shared" si="5"/>
        <v>5</v>
      </c>
      <c r="K145" s="242"/>
    </row>
    <row r="146" spans="1:11" ht="11.25" customHeight="1" thickBot="1">
      <c r="A146" s="171"/>
      <c r="B146" s="37"/>
      <c r="C146" s="37"/>
      <c r="D146" s="130" t="s">
        <v>179</v>
      </c>
      <c r="E146" s="84">
        <v>1</v>
      </c>
      <c r="F146" s="126">
        <v>1</v>
      </c>
      <c r="G146" s="92">
        <v>2008</v>
      </c>
      <c r="H146" s="73">
        <f t="shared" si="4"/>
        <v>0</v>
      </c>
      <c r="I146" s="92">
        <v>0</v>
      </c>
      <c r="J146" s="162">
        <f t="shared" si="5"/>
        <v>0</v>
      </c>
      <c r="K146" s="242"/>
    </row>
    <row r="147" spans="1:11" ht="23.25" thickBot="1">
      <c r="A147" s="171"/>
      <c r="B147" s="37"/>
      <c r="C147" s="37"/>
      <c r="D147" s="130" t="s">
        <v>180</v>
      </c>
      <c r="E147" s="84">
        <v>10</v>
      </c>
      <c r="F147" s="126">
        <v>1</v>
      </c>
      <c r="G147" s="92">
        <v>2009</v>
      </c>
      <c r="H147" s="73">
        <f t="shared" si="4"/>
        <v>0</v>
      </c>
      <c r="I147" s="92">
        <v>0</v>
      </c>
      <c r="J147" s="162">
        <f t="shared" si="5"/>
        <v>0</v>
      </c>
      <c r="K147" s="242"/>
    </row>
    <row r="148" spans="1:11" ht="23.25" thickBot="1">
      <c r="A148" s="171"/>
      <c r="B148" s="37"/>
      <c r="C148" s="37"/>
      <c r="D148" s="63" t="s">
        <v>185</v>
      </c>
      <c r="E148" s="84">
        <v>2</v>
      </c>
      <c r="F148" s="126">
        <v>0</v>
      </c>
      <c r="G148" s="92">
        <v>2011</v>
      </c>
      <c r="H148" s="73">
        <f t="shared" si="4"/>
        <v>2</v>
      </c>
      <c r="I148" s="92">
        <v>2</v>
      </c>
      <c r="J148" s="162">
        <f t="shared" si="5"/>
        <v>2</v>
      </c>
      <c r="K148" s="242"/>
    </row>
    <row r="149" spans="1:11" ht="23.25" thickBot="1">
      <c r="A149" s="171"/>
      <c r="B149" s="37"/>
      <c r="C149" s="37"/>
      <c r="D149" s="130" t="s">
        <v>98</v>
      </c>
      <c r="E149" s="84">
        <v>10</v>
      </c>
      <c r="F149" s="126">
        <v>1</v>
      </c>
      <c r="G149" s="92">
        <v>2013</v>
      </c>
      <c r="H149" s="73">
        <f t="shared" si="4"/>
        <v>10</v>
      </c>
      <c r="I149" s="92">
        <v>10</v>
      </c>
      <c r="J149" s="162">
        <f t="shared" si="5"/>
        <v>10</v>
      </c>
      <c r="K149" s="242"/>
    </row>
    <row r="150" spans="1:11" ht="23.25" thickBot="1">
      <c r="A150" s="171"/>
      <c r="B150" s="37"/>
      <c r="C150" s="37"/>
      <c r="D150" s="130" t="s">
        <v>183</v>
      </c>
      <c r="E150" s="84">
        <v>7</v>
      </c>
      <c r="F150" s="126">
        <v>1</v>
      </c>
      <c r="G150" s="92">
        <v>1998</v>
      </c>
      <c r="H150" s="73">
        <f t="shared" si="4"/>
        <v>0</v>
      </c>
      <c r="I150" s="92">
        <v>0</v>
      </c>
      <c r="J150" s="162">
        <f t="shared" si="5"/>
        <v>0</v>
      </c>
      <c r="K150" s="242"/>
    </row>
    <row r="151" spans="1:11" ht="23.25" thickBot="1">
      <c r="A151" s="171"/>
      <c r="B151" s="37"/>
      <c r="C151" s="37"/>
      <c r="D151" s="130" t="s">
        <v>177</v>
      </c>
      <c r="E151" s="84">
        <v>2</v>
      </c>
      <c r="F151" s="126">
        <v>1</v>
      </c>
      <c r="G151" s="92">
        <v>2003</v>
      </c>
      <c r="H151" s="73">
        <f t="shared" si="4"/>
        <v>0</v>
      </c>
      <c r="I151" s="92">
        <v>0</v>
      </c>
      <c r="J151" s="162">
        <f t="shared" si="5"/>
        <v>0</v>
      </c>
      <c r="K151" s="242"/>
    </row>
    <row r="152" spans="1:11" ht="15.75" thickBot="1">
      <c r="A152" s="171"/>
      <c r="B152" s="37"/>
      <c r="C152" s="37"/>
      <c r="D152" s="63" t="s">
        <v>186</v>
      </c>
      <c r="E152" s="84">
        <v>3</v>
      </c>
      <c r="F152" s="126">
        <v>1</v>
      </c>
      <c r="G152" s="92">
        <v>2002</v>
      </c>
      <c r="H152" s="73">
        <f t="shared" si="4"/>
        <v>0</v>
      </c>
      <c r="I152" s="92">
        <v>0</v>
      </c>
      <c r="J152" s="162">
        <f t="shared" si="5"/>
        <v>0</v>
      </c>
      <c r="K152" s="242"/>
    </row>
    <row r="153" spans="1:11" ht="23.25" thickBot="1">
      <c r="A153" s="171"/>
      <c r="B153" s="37"/>
      <c r="C153" s="37"/>
      <c r="D153" s="130" t="s">
        <v>181</v>
      </c>
      <c r="E153" s="84">
        <v>1</v>
      </c>
      <c r="F153" s="126">
        <v>1</v>
      </c>
      <c r="G153" s="92">
        <v>2007</v>
      </c>
      <c r="H153" s="73">
        <f t="shared" si="4"/>
        <v>0</v>
      </c>
      <c r="I153" s="92">
        <v>0</v>
      </c>
      <c r="J153" s="162">
        <f t="shared" si="5"/>
        <v>0</v>
      </c>
      <c r="K153" s="242"/>
    </row>
    <row r="154" spans="1:11" ht="23.25" thickBot="1">
      <c r="A154" s="171"/>
      <c r="B154" s="37"/>
      <c r="C154" s="37"/>
      <c r="D154" s="130" t="s">
        <v>178</v>
      </c>
      <c r="E154" s="84">
        <v>2</v>
      </c>
      <c r="F154" s="126">
        <v>1</v>
      </c>
      <c r="G154" s="92">
        <v>2002</v>
      </c>
      <c r="H154" s="73">
        <f t="shared" si="4"/>
        <v>0</v>
      </c>
      <c r="I154" s="92">
        <v>2</v>
      </c>
      <c r="J154" s="162">
        <f t="shared" si="5"/>
        <v>0</v>
      </c>
      <c r="K154" s="242"/>
    </row>
    <row r="155" spans="1:11" ht="23.25" thickBot="1">
      <c r="A155" s="171"/>
      <c r="B155" s="37"/>
      <c r="C155" s="37"/>
      <c r="D155" s="130" t="s">
        <v>174</v>
      </c>
      <c r="E155" s="128">
        <v>2</v>
      </c>
      <c r="F155" s="126">
        <v>1</v>
      </c>
      <c r="G155" s="173">
        <v>2011</v>
      </c>
      <c r="H155" s="73">
        <f t="shared" si="4"/>
        <v>2</v>
      </c>
      <c r="I155" s="92">
        <v>0</v>
      </c>
      <c r="J155" s="162">
        <f t="shared" si="5"/>
        <v>0</v>
      </c>
      <c r="K155" s="242"/>
    </row>
    <row r="156" spans="1:11" ht="23.25" thickBot="1">
      <c r="A156" s="171"/>
      <c r="B156" s="37"/>
      <c r="C156" s="37"/>
      <c r="D156" s="130" t="s">
        <v>175</v>
      </c>
      <c r="E156" s="128">
        <v>1</v>
      </c>
      <c r="F156" s="126">
        <v>1</v>
      </c>
      <c r="G156" s="173">
        <v>2012</v>
      </c>
      <c r="H156" s="73">
        <f t="shared" si="4"/>
        <v>1</v>
      </c>
      <c r="I156" s="92">
        <v>0</v>
      </c>
      <c r="J156" s="162">
        <f t="shared" si="5"/>
        <v>0</v>
      </c>
      <c r="K156" s="242"/>
    </row>
    <row r="157" spans="1:11" ht="23.25" thickBot="1">
      <c r="A157" s="171"/>
      <c r="B157" s="37"/>
      <c r="C157" s="37"/>
      <c r="D157" s="131" t="s">
        <v>182</v>
      </c>
      <c r="E157" s="85">
        <v>3</v>
      </c>
      <c r="F157" s="127">
        <v>1</v>
      </c>
      <c r="G157" s="74">
        <v>2008</v>
      </c>
      <c r="H157" s="73">
        <f t="shared" si="4"/>
        <v>0</v>
      </c>
      <c r="I157" s="74">
        <v>0</v>
      </c>
      <c r="J157" s="162">
        <f t="shared" si="5"/>
        <v>0</v>
      </c>
      <c r="K157" s="242"/>
    </row>
    <row r="158" spans="1:11" ht="15.75" thickBot="1">
      <c r="A158" s="170">
        <v>13</v>
      </c>
      <c r="B158" s="35" t="s">
        <v>187</v>
      </c>
      <c r="C158" s="35">
        <f>титул!B9</f>
        <v>22</v>
      </c>
      <c r="D158" s="129" t="s">
        <v>215</v>
      </c>
      <c r="E158" s="82">
        <v>1</v>
      </c>
      <c r="F158" s="125">
        <v>1</v>
      </c>
      <c r="G158" s="73">
        <v>2001</v>
      </c>
      <c r="H158" s="73">
        <f t="shared" si="4"/>
        <v>0</v>
      </c>
      <c r="I158" s="73">
        <v>0</v>
      </c>
      <c r="J158" s="162">
        <f t="shared" si="5"/>
        <v>0</v>
      </c>
      <c r="K158" s="241">
        <f>SUM(H158:H165)/C158</f>
        <v>0</v>
      </c>
    </row>
    <row r="159" spans="1:11" ht="23.25" thickBot="1">
      <c r="A159" s="171"/>
      <c r="B159" s="37"/>
      <c r="C159" s="37"/>
      <c r="D159" s="63" t="s">
        <v>594</v>
      </c>
      <c r="E159" s="84">
        <v>2</v>
      </c>
      <c r="F159" s="126">
        <v>2</v>
      </c>
      <c r="G159" s="92">
        <v>2008</v>
      </c>
      <c r="H159" s="73">
        <f t="shared" si="4"/>
        <v>0</v>
      </c>
      <c r="I159" s="92">
        <v>2</v>
      </c>
      <c r="J159" s="162">
        <f t="shared" si="5"/>
        <v>0</v>
      </c>
      <c r="K159" s="242"/>
    </row>
    <row r="160" spans="1:11" ht="11.25" customHeight="1" thickBot="1">
      <c r="A160" s="171"/>
      <c r="B160" s="37"/>
      <c r="C160" s="37"/>
      <c r="D160" s="63" t="s">
        <v>596</v>
      </c>
      <c r="E160" s="84">
        <v>1</v>
      </c>
      <c r="F160" s="126">
        <v>1</v>
      </c>
      <c r="G160" s="92">
        <v>2004</v>
      </c>
      <c r="H160" s="73">
        <f t="shared" si="4"/>
        <v>0</v>
      </c>
      <c r="I160" s="92">
        <v>1</v>
      </c>
      <c r="J160" s="162">
        <f t="shared" si="5"/>
        <v>0</v>
      </c>
      <c r="K160" s="242"/>
    </row>
    <row r="161" spans="1:11" ht="23.25" thickBot="1">
      <c r="A161" s="171"/>
      <c r="B161" s="37"/>
      <c r="C161" s="37"/>
      <c r="D161" s="63" t="s">
        <v>188</v>
      </c>
      <c r="E161" s="84">
        <v>5</v>
      </c>
      <c r="F161" s="126">
        <v>1</v>
      </c>
      <c r="G161" s="92">
        <v>2005</v>
      </c>
      <c r="H161" s="73">
        <f t="shared" si="4"/>
        <v>0</v>
      </c>
      <c r="I161" s="92">
        <v>5</v>
      </c>
      <c r="J161" s="162">
        <f t="shared" si="5"/>
        <v>0</v>
      </c>
      <c r="K161" s="242"/>
    </row>
    <row r="162" spans="1:11" ht="23.25" thickBot="1">
      <c r="A162" s="171"/>
      <c r="B162" s="37"/>
      <c r="C162" s="37"/>
      <c r="D162" s="63" t="s">
        <v>597</v>
      </c>
      <c r="E162" s="84">
        <v>2</v>
      </c>
      <c r="F162" s="126">
        <v>1</v>
      </c>
      <c r="G162" s="92">
        <v>2007</v>
      </c>
      <c r="H162" s="73">
        <f t="shared" si="4"/>
        <v>0</v>
      </c>
      <c r="I162" s="92">
        <v>0</v>
      </c>
      <c r="J162" s="162">
        <f t="shared" si="5"/>
        <v>0</v>
      </c>
      <c r="K162" s="242"/>
    </row>
    <row r="163" spans="1:11" ht="22.5" customHeight="1" thickBot="1">
      <c r="A163" s="171"/>
      <c r="B163" s="37"/>
      <c r="C163" s="37"/>
      <c r="D163" s="63" t="s">
        <v>593</v>
      </c>
      <c r="E163" s="84">
        <v>1</v>
      </c>
      <c r="F163" s="126">
        <v>1</v>
      </c>
      <c r="G163" s="92">
        <v>2001</v>
      </c>
      <c r="H163" s="73">
        <f t="shared" si="4"/>
        <v>0</v>
      </c>
      <c r="I163" s="92">
        <v>1</v>
      </c>
      <c r="J163" s="162">
        <f t="shared" si="5"/>
        <v>0</v>
      </c>
      <c r="K163" s="242"/>
    </row>
    <row r="164" spans="1:11" ht="20.25" customHeight="1" thickBot="1">
      <c r="A164" s="171"/>
      <c r="B164" s="37"/>
      <c r="C164" s="37"/>
      <c r="D164" s="63" t="s">
        <v>595</v>
      </c>
      <c r="E164" s="84">
        <v>2</v>
      </c>
      <c r="F164" s="126">
        <v>1</v>
      </c>
      <c r="G164" s="92">
        <v>2003</v>
      </c>
      <c r="H164" s="73">
        <f t="shared" si="4"/>
        <v>0</v>
      </c>
      <c r="I164" s="92">
        <v>2</v>
      </c>
      <c r="J164" s="162">
        <f t="shared" si="5"/>
        <v>0</v>
      </c>
      <c r="K164" s="242"/>
    </row>
    <row r="165" spans="1:11" ht="23.25" thickBot="1">
      <c r="A165" s="172"/>
      <c r="B165" s="38"/>
      <c r="C165" s="38"/>
      <c r="D165" s="68" t="s">
        <v>598</v>
      </c>
      <c r="E165" s="85">
        <v>2</v>
      </c>
      <c r="F165" s="127">
        <v>1</v>
      </c>
      <c r="G165" s="74">
        <v>2010</v>
      </c>
      <c r="H165" s="73">
        <f t="shared" si="4"/>
        <v>0</v>
      </c>
      <c r="I165" s="74">
        <v>0</v>
      </c>
      <c r="J165" s="162">
        <f t="shared" si="5"/>
        <v>0</v>
      </c>
      <c r="K165" s="243"/>
    </row>
    <row r="166" spans="1:11" ht="25.5" customHeight="1" thickBot="1">
      <c r="A166" s="238"/>
      <c r="B166" s="232"/>
      <c r="C166" s="233"/>
      <c r="D166" s="234" t="s">
        <v>189</v>
      </c>
      <c r="E166" s="235"/>
      <c r="F166" s="236"/>
      <c r="G166" s="237"/>
      <c r="H166" s="73">
        <f t="shared" si="4"/>
        <v>0</v>
      </c>
      <c r="I166" s="237"/>
      <c r="J166" s="162">
        <f t="shared" si="5"/>
        <v>0</v>
      </c>
      <c r="K166" s="163"/>
    </row>
    <row r="167" spans="1:11" ht="12" customHeight="1" thickBot="1">
      <c r="A167" s="170">
        <v>14</v>
      </c>
      <c r="B167" s="246" t="s">
        <v>190</v>
      </c>
      <c r="C167" s="35">
        <f>титул!B7</f>
        <v>20</v>
      </c>
      <c r="D167" s="129" t="s">
        <v>42</v>
      </c>
      <c r="E167" s="82">
        <v>2</v>
      </c>
      <c r="F167" s="125">
        <v>0</v>
      </c>
      <c r="G167" s="73">
        <v>2006</v>
      </c>
      <c r="H167" s="73">
        <f t="shared" si="4"/>
        <v>0</v>
      </c>
      <c r="I167" s="73">
        <v>2</v>
      </c>
      <c r="J167" s="162">
        <f t="shared" si="5"/>
        <v>0</v>
      </c>
      <c r="K167" s="241">
        <f>SUM(H167:H173)/C167</f>
        <v>0</v>
      </c>
    </row>
    <row r="168" spans="1:11" ht="24.75" customHeight="1" thickBot="1">
      <c r="A168" s="171"/>
      <c r="B168" s="247"/>
      <c r="C168" s="37"/>
      <c r="D168" s="130" t="s">
        <v>35</v>
      </c>
      <c r="E168" s="84">
        <v>1</v>
      </c>
      <c r="F168" s="126">
        <v>0</v>
      </c>
      <c r="G168" s="92">
        <v>2005</v>
      </c>
      <c r="H168" s="73">
        <f t="shared" si="4"/>
        <v>0</v>
      </c>
      <c r="I168" s="92">
        <v>0</v>
      </c>
      <c r="J168" s="162">
        <f t="shared" si="5"/>
        <v>0</v>
      </c>
      <c r="K168" s="242"/>
    </row>
    <row r="169" spans="1:11" ht="25.5" customHeight="1" thickBot="1">
      <c r="A169" s="171"/>
      <c r="B169" s="247"/>
      <c r="C169" s="37"/>
      <c r="D169" s="63" t="s">
        <v>527</v>
      </c>
      <c r="E169" s="84">
        <v>1</v>
      </c>
      <c r="F169" s="126">
        <v>0</v>
      </c>
      <c r="G169" s="92">
        <v>2008</v>
      </c>
      <c r="H169" s="73">
        <f t="shared" si="4"/>
        <v>0</v>
      </c>
      <c r="I169" s="92">
        <v>1</v>
      </c>
      <c r="J169" s="162">
        <f t="shared" si="5"/>
        <v>0</v>
      </c>
      <c r="K169" s="242"/>
    </row>
    <row r="170" spans="1:11" ht="26.25" customHeight="1" thickBot="1">
      <c r="A170" s="171"/>
      <c r="B170" s="247"/>
      <c r="C170" s="37"/>
      <c r="D170" s="130" t="s">
        <v>101</v>
      </c>
      <c r="E170" s="84">
        <v>1</v>
      </c>
      <c r="F170" s="126">
        <v>0</v>
      </c>
      <c r="G170" s="92">
        <v>2007</v>
      </c>
      <c r="H170" s="73">
        <f t="shared" si="4"/>
        <v>0</v>
      </c>
      <c r="I170" s="92">
        <v>1</v>
      </c>
      <c r="J170" s="162">
        <f t="shared" si="5"/>
        <v>0</v>
      </c>
      <c r="K170" s="242"/>
    </row>
    <row r="171" spans="1:11" ht="25.5" customHeight="1" thickBot="1">
      <c r="A171" s="171"/>
      <c r="B171" s="37"/>
      <c r="C171" s="37"/>
      <c r="D171" s="130" t="s">
        <v>99</v>
      </c>
      <c r="E171" s="84">
        <v>11</v>
      </c>
      <c r="F171" s="126">
        <v>0</v>
      </c>
      <c r="G171" s="92">
        <v>2009</v>
      </c>
      <c r="H171" s="73">
        <f t="shared" si="4"/>
        <v>0</v>
      </c>
      <c r="I171" s="92">
        <v>11</v>
      </c>
      <c r="J171" s="162">
        <f t="shared" si="5"/>
        <v>0</v>
      </c>
      <c r="K171" s="242"/>
    </row>
    <row r="172" spans="1:11" ht="27.75" customHeight="1" thickBot="1">
      <c r="A172" s="171"/>
      <c r="B172" s="37"/>
      <c r="C172" s="37"/>
      <c r="D172" s="130" t="s">
        <v>43</v>
      </c>
      <c r="E172" s="84">
        <v>6</v>
      </c>
      <c r="F172" s="126">
        <v>0</v>
      </c>
      <c r="G172" s="92">
        <v>2005</v>
      </c>
      <c r="H172" s="73">
        <f t="shared" si="4"/>
        <v>0</v>
      </c>
      <c r="I172" s="92">
        <v>6</v>
      </c>
      <c r="J172" s="162">
        <f t="shared" si="5"/>
        <v>0</v>
      </c>
      <c r="K172" s="242"/>
    </row>
    <row r="173" spans="1:11" ht="24" customHeight="1" thickBot="1">
      <c r="A173" s="171"/>
      <c r="B173" s="37"/>
      <c r="C173" s="37"/>
      <c r="D173" s="68" t="s">
        <v>526</v>
      </c>
      <c r="E173" s="85">
        <v>1</v>
      </c>
      <c r="F173" s="127">
        <v>0</v>
      </c>
      <c r="G173" s="74">
        <v>2004</v>
      </c>
      <c r="H173" s="73">
        <f t="shared" si="4"/>
        <v>0</v>
      </c>
      <c r="I173" s="74">
        <v>0</v>
      </c>
      <c r="J173" s="162">
        <f t="shared" si="5"/>
        <v>0</v>
      </c>
      <c r="K173" s="242"/>
    </row>
    <row r="174" spans="1:11" ht="29.25" customHeight="1" thickBot="1">
      <c r="A174" s="170">
        <v>15</v>
      </c>
      <c r="B174" s="246" t="s">
        <v>117</v>
      </c>
      <c r="C174" s="35">
        <f>титул!B8</f>
        <v>20</v>
      </c>
      <c r="D174" s="129" t="s">
        <v>100</v>
      </c>
      <c r="E174" s="82">
        <v>1</v>
      </c>
      <c r="F174" s="125">
        <v>0</v>
      </c>
      <c r="G174" s="73">
        <v>2007</v>
      </c>
      <c r="H174" s="73">
        <f t="shared" si="4"/>
        <v>0</v>
      </c>
      <c r="I174" s="73">
        <v>1</v>
      </c>
      <c r="J174" s="162">
        <f t="shared" si="5"/>
        <v>0</v>
      </c>
      <c r="K174" s="206"/>
    </row>
    <row r="175" spans="1:11" ht="30.75" customHeight="1" thickBot="1">
      <c r="A175" s="171"/>
      <c r="B175" s="247"/>
      <c r="C175" s="37"/>
      <c r="D175" s="63" t="s">
        <v>529</v>
      </c>
      <c r="E175" s="84">
        <v>4</v>
      </c>
      <c r="F175" s="126">
        <v>0</v>
      </c>
      <c r="G175" s="92">
        <v>2008</v>
      </c>
      <c r="H175" s="73">
        <f t="shared" si="4"/>
        <v>0</v>
      </c>
      <c r="I175" s="92">
        <v>4</v>
      </c>
      <c r="J175" s="162">
        <f t="shared" si="5"/>
        <v>0</v>
      </c>
      <c r="K175" s="206"/>
    </row>
    <row r="176" spans="1:11" ht="20.25" customHeight="1" thickBot="1">
      <c r="A176" s="171"/>
      <c r="B176" s="37"/>
      <c r="C176" s="37"/>
      <c r="D176" s="130" t="s">
        <v>36</v>
      </c>
      <c r="E176" s="84">
        <v>1</v>
      </c>
      <c r="F176" s="126">
        <v>0</v>
      </c>
      <c r="G176" s="92">
        <v>1999</v>
      </c>
      <c r="H176" s="73">
        <f t="shared" si="4"/>
        <v>0</v>
      </c>
      <c r="I176" s="92">
        <v>1</v>
      </c>
      <c r="J176" s="162">
        <f t="shared" si="5"/>
        <v>0</v>
      </c>
      <c r="K176" s="206"/>
    </row>
    <row r="177" spans="1:11" ht="19.5" customHeight="1" thickBot="1">
      <c r="A177" s="171"/>
      <c r="B177" s="37"/>
      <c r="C177" s="37"/>
      <c r="D177" s="130" t="s">
        <v>41</v>
      </c>
      <c r="E177" s="84">
        <v>10</v>
      </c>
      <c r="F177" s="126">
        <v>0</v>
      </c>
      <c r="G177" s="92">
        <v>2008</v>
      </c>
      <c r="H177" s="73">
        <f t="shared" si="4"/>
        <v>0</v>
      </c>
      <c r="I177" s="92">
        <v>10</v>
      </c>
      <c r="J177" s="162">
        <f t="shared" si="5"/>
        <v>0</v>
      </c>
      <c r="K177" s="206"/>
    </row>
    <row r="178" spans="1:11" ht="18.75" customHeight="1" thickBot="1">
      <c r="A178" s="171"/>
      <c r="B178" s="37"/>
      <c r="C178" s="37"/>
      <c r="D178" s="63" t="s">
        <v>528</v>
      </c>
      <c r="E178" s="84">
        <v>1</v>
      </c>
      <c r="F178" s="126">
        <v>0</v>
      </c>
      <c r="G178" s="92">
        <v>2006</v>
      </c>
      <c r="H178" s="73">
        <f t="shared" si="4"/>
        <v>0</v>
      </c>
      <c r="I178" s="92">
        <v>0</v>
      </c>
      <c r="J178" s="162">
        <f t="shared" si="5"/>
        <v>0</v>
      </c>
      <c r="K178" s="206"/>
    </row>
    <row r="179" spans="1:11" ht="28.5" customHeight="1" thickBot="1">
      <c r="A179" s="171"/>
      <c r="B179" s="37"/>
      <c r="C179" s="37"/>
      <c r="D179" s="68" t="s">
        <v>157</v>
      </c>
      <c r="E179" s="85">
        <v>1</v>
      </c>
      <c r="F179" s="127">
        <v>0</v>
      </c>
      <c r="G179" s="74">
        <v>2009</v>
      </c>
      <c r="H179" s="73">
        <f t="shared" si="4"/>
        <v>0</v>
      </c>
      <c r="I179" s="74">
        <v>1</v>
      </c>
      <c r="J179" s="162">
        <f t="shared" si="5"/>
        <v>0</v>
      </c>
      <c r="K179" s="206"/>
    </row>
    <row r="180" spans="1:11" ht="42" customHeight="1" thickBot="1">
      <c r="A180" s="35">
        <v>16</v>
      </c>
      <c r="B180" s="35" t="s">
        <v>191</v>
      </c>
      <c r="C180" s="35">
        <f>титул!B8</f>
        <v>20</v>
      </c>
      <c r="D180" s="179" t="s">
        <v>192</v>
      </c>
      <c r="E180" s="180">
        <v>10</v>
      </c>
      <c r="F180" s="181">
        <v>1</v>
      </c>
      <c r="G180" s="182">
        <v>2006</v>
      </c>
      <c r="H180" s="73">
        <f t="shared" si="4"/>
        <v>0</v>
      </c>
      <c r="I180" s="182">
        <v>10</v>
      </c>
      <c r="J180" s="162">
        <f t="shared" si="5"/>
        <v>0</v>
      </c>
      <c r="K180" s="132">
        <f>SUM(H180)/C180</f>
        <v>0</v>
      </c>
    </row>
    <row r="181" spans="1:11" ht="12" customHeight="1" thickBot="1">
      <c r="A181" s="170">
        <v>17</v>
      </c>
      <c r="B181" s="246" t="s">
        <v>193</v>
      </c>
      <c r="C181" s="35">
        <f>титул!B8</f>
        <v>20</v>
      </c>
      <c r="D181" s="129" t="s">
        <v>99</v>
      </c>
      <c r="E181" s="82">
        <v>11</v>
      </c>
      <c r="F181" s="125">
        <v>0</v>
      </c>
      <c r="G181" s="73">
        <v>2009</v>
      </c>
      <c r="H181" s="73">
        <f t="shared" si="4"/>
        <v>0</v>
      </c>
      <c r="I181" s="73">
        <v>11</v>
      </c>
      <c r="J181" s="162">
        <f t="shared" si="5"/>
        <v>0</v>
      </c>
      <c r="K181" s="241">
        <f>SUM(H181:H186)/C181</f>
        <v>0</v>
      </c>
    </row>
    <row r="182" spans="1:11" ht="12" customHeight="1" thickBot="1">
      <c r="A182" s="171"/>
      <c r="B182" s="247"/>
      <c r="C182" s="37"/>
      <c r="D182" s="130" t="s">
        <v>43</v>
      </c>
      <c r="E182" s="84">
        <v>6</v>
      </c>
      <c r="F182" s="126">
        <v>0</v>
      </c>
      <c r="G182" s="92">
        <v>2005</v>
      </c>
      <c r="H182" s="73">
        <f t="shared" si="4"/>
        <v>0</v>
      </c>
      <c r="I182" s="92">
        <v>0</v>
      </c>
      <c r="J182" s="162">
        <f t="shared" si="5"/>
        <v>0</v>
      </c>
      <c r="K182" s="242"/>
    </row>
    <row r="183" spans="1:11" ht="21.75" customHeight="1" thickBot="1">
      <c r="A183" s="171"/>
      <c r="B183" s="247"/>
      <c r="C183" s="37"/>
      <c r="D183" s="63" t="s">
        <v>526</v>
      </c>
      <c r="E183" s="84">
        <v>1</v>
      </c>
      <c r="F183" s="126">
        <v>0</v>
      </c>
      <c r="G183" s="92">
        <v>2004</v>
      </c>
      <c r="H183" s="73">
        <f t="shared" si="4"/>
        <v>0</v>
      </c>
      <c r="I183" s="92">
        <v>0</v>
      </c>
      <c r="J183" s="162">
        <f t="shared" si="5"/>
        <v>0</v>
      </c>
      <c r="K183" s="242"/>
    </row>
    <row r="184" spans="1:11" ht="12" customHeight="1" thickBot="1">
      <c r="A184" s="171"/>
      <c r="B184" s="37"/>
      <c r="C184" s="37"/>
      <c r="D184" s="130" t="s">
        <v>100</v>
      </c>
      <c r="E184" s="84">
        <v>1</v>
      </c>
      <c r="F184" s="126">
        <v>0</v>
      </c>
      <c r="G184" s="92">
        <v>2007</v>
      </c>
      <c r="H184" s="73">
        <f t="shared" si="4"/>
        <v>0</v>
      </c>
      <c r="I184" s="92">
        <v>0</v>
      </c>
      <c r="J184" s="162">
        <f t="shared" si="5"/>
        <v>0</v>
      </c>
      <c r="K184" s="242"/>
    </row>
    <row r="185" spans="1:11" ht="12" customHeight="1" thickBot="1">
      <c r="A185" s="171"/>
      <c r="B185" s="37"/>
      <c r="C185" s="37"/>
      <c r="D185" s="63" t="s">
        <v>529</v>
      </c>
      <c r="E185" s="84">
        <v>4</v>
      </c>
      <c r="F185" s="126">
        <v>0</v>
      </c>
      <c r="G185" s="92">
        <v>2008</v>
      </c>
      <c r="H185" s="73">
        <f t="shared" si="4"/>
        <v>0</v>
      </c>
      <c r="I185" s="92">
        <v>4</v>
      </c>
      <c r="J185" s="162">
        <f t="shared" si="5"/>
        <v>0</v>
      </c>
      <c r="K185" s="242"/>
    </row>
    <row r="186" spans="1:11" ht="12" customHeight="1" thickBot="1">
      <c r="A186" s="172"/>
      <c r="B186" s="38"/>
      <c r="C186" s="38"/>
      <c r="D186" s="131" t="s">
        <v>36</v>
      </c>
      <c r="E186" s="85">
        <v>1</v>
      </c>
      <c r="F186" s="127">
        <v>0</v>
      </c>
      <c r="G186" s="74">
        <v>1999</v>
      </c>
      <c r="H186" s="73">
        <f t="shared" si="4"/>
        <v>0</v>
      </c>
      <c r="I186" s="74">
        <v>1</v>
      </c>
      <c r="J186" s="162">
        <f t="shared" si="5"/>
        <v>0</v>
      </c>
      <c r="K186" s="243"/>
    </row>
    <row r="187" spans="1:11" ht="24" customHeight="1" thickBot="1">
      <c r="A187" s="170">
        <v>19</v>
      </c>
      <c r="B187" s="246" t="s">
        <v>194</v>
      </c>
      <c r="C187" s="35">
        <f>титул!B9</f>
        <v>22</v>
      </c>
      <c r="D187" s="184" t="s">
        <v>195</v>
      </c>
      <c r="E187" s="185">
        <v>1</v>
      </c>
      <c r="F187" s="125">
        <v>0</v>
      </c>
      <c r="G187" s="73">
        <v>1998</v>
      </c>
      <c r="H187" s="73">
        <f t="shared" si="4"/>
        <v>0</v>
      </c>
      <c r="I187" s="73">
        <v>1</v>
      </c>
      <c r="J187" s="162">
        <f t="shared" si="5"/>
        <v>0</v>
      </c>
      <c r="K187" s="241">
        <f>SUM(H187:H188)/C187</f>
        <v>0</v>
      </c>
    </row>
    <row r="188" spans="1:11" ht="24" customHeight="1" thickBot="1">
      <c r="A188" s="172"/>
      <c r="B188" s="266"/>
      <c r="C188" s="38"/>
      <c r="D188" s="186" t="s">
        <v>196</v>
      </c>
      <c r="E188" s="187">
        <v>1</v>
      </c>
      <c r="F188" s="127">
        <v>0</v>
      </c>
      <c r="G188" s="74">
        <v>2003</v>
      </c>
      <c r="H188" s="73">
        <f t="shared" si="4"/>
        <v>0</v>
      </c>
      <c r="I188" s="74">
        <v>1</v>
      </c>
      <c r="J188" s="162">
        <f t="shared" si="5"/>
        <v>0</v>
      </c>
      <c r="K188" s="243"/>
    </row>
    <row r="189" spans="1:11" ht="25.5" customHeight="1" thickBot="1">
      <c r="A189" s="170">
        <v>19</v>
      </c>
      <c r="B189" s="246" t="s">
        <v>197</v>
      </c>
      <c r="C189" s="35">
        <f>титул!B9</f>
        <v>22</v>
      </c>
      <c r="D189" s="188" t="s">
        <v>198</v>
      </c>
      <c r="E189" s="189">
        <v>1</v>
      </c>
      <c r="F189" s="125">
        <v>1</v>
      </c>
      <c r="G189" s="73">
        <v>2003</v>
      </c>
      <c r="H189" s="73">
        <f t="shared" si="4"/>
        <v>0</v>
      </c>
      <c r="I189" s="73">
        <v>0</v>
      </c>
      <c r="J189" s="162">
        <f t="shared" si="5"/>
        <v>0</v>
      </c>
      <c r="K189" s="241">
        <f>SUM(H189:H191)/C189</f>
        <v>0</v>
      </c>
    </row>
    <row r="190" spans="1:11" ht="22.5" customHeight="1" thickBot="1">
      <c r="A190" s="171"/>
      <c r="B190" s="247"/>
      <c r="C190" s="37"/>
      <c r="D190" s="186" t="s">
        <v>195</v>
      </c>
      <c r="E190" s="187">
        <v>1</v>
      </c>
      <c r="F190" s="126">
        <v>1</v>
      </c>
      <c r="G190" s="92">
        <v>1998</v>
      </c>
      <c r="H190" s="73">
        <f t="shared" si="4"/>
        <v>0</v>
      </c>
      <c r="I190" s="92">
        <v>1</v>
      </c>
      <c r="J190" s="162">
        <f t="shared" si="5"/>
        <v>0</v>
      </c>
      <c r="K190" s="242"/>
    </row>
    <row r="191" spans="1:11" ht="23.25" customHeight="1" thickBot="1">
      <c r="A191" s="172"/>
      <c r="B191" s="266"/>
      <c r="C191" s="38"/>
      <c r="D191" s="186" t="s">
        <v>196</v>
      </c>
      <c r="E191" s="187">
        <v>1</v>
      </c>
      <c r="F191" s="127">
        <v>1</v>
      </c>
      <c r="G191" s="74">
        <v>2003</v>
      </c>
      <c r="H191" s="73">
        <f t="shared" si="4"/>
        <v>0</v>
      </c>
      <c r="I191" s="74">
        <v>1</v>
      </c>
      <c r="J191" s="162">
        <f t="shared" si="5"/>
        <v>0</v>
      </c>
      <c r="K191" s="243"/>
    </row>
    <row r="192" spans="1:11" ht="48" customHeight="1" thickBot="1">
      <c r="A192" s="122">
        <v>20</v>
      </c>
      <c r="B192" s="123" t="s">
        <v>199</v>
      </c>
      <c r="C192" s="35">
        <f>титул!B8</f>
        <v>20</v>
      </c>
      <c r="D192" s="179" t="s">
        <v>192</v>
      </c>
      <c r="E192" s="180">
        <v>10</v>
      </c>
      <c r="F192" s="181">
        <v>0</v>
      </c>
      <c r="G192" s="182">
        <v>2006</v>
      </c>
      <c r="H192" s="73">
        <f t="shared" si="4"/>
        <v>0</v>
      </c>
      <c r="I192" s="182">
        <v>10</v>
      </c>
      <c r="J192" s="162">
        <f t="shared" si="5"/>
        <v>0</v>
      </c>
      <c r="K192" s="132">
        <f>SUM(H192)/C192</f>
        <v>0</v>
      </c>
    </row>
    <row r="193" spans="1:11" ht="26.25" customHeight="1" thickBot="1">
      <c r="A193" s="170">
        <v>21</v>
      </c>
      <c r="B193" s="246" t="s">
        <v>200</v>
      </c>
      <c r="C193" s="35">
        <f>титул!B9</f>
        <v>22</v>
      </c>
      <c r="D193" s="188" t="s">
        <v>201</v>
      </c>
      <c r="E193" s="189">
        <v>1</v>
      </c>
      <c r="F193" s="125">
        <v>1</v>
      </c>
      <c r="G193" s="73">
        <v>2004</v>
      </c>
      <c r="H193" s="73">
        <f t="shared" si="4"/>
        <v>0</v>
      </c>
      <c r="I193" s="73">
        <v>0</v>
      </c>
      <c r="J193" s="162">
        <f t="shared" si="5"/>
        <v>0</v>
      </c>
      <c r="K193" s="241">
        <f>SUM(H193:H199)/C193</f>
        <v>0</v>
      </c>
    </row>
    <row r="194" spans="1:11" ht="23.25" customHeight="1" thickBot="1">
      <c r="A194" s="171"/>
      <c r="B194" s="247"/>
      <c r="C194" s="37"/>
      <c r="D194" s="186" t="s">
        <v>202</v>
      </c>
      <c r="E194" s="187">
        <v>1</v>
      </c>
      <c r="F194" s="126">
        <v>1</v>
      </c>
      <c r="G194" s="92">
        <v>2004</v>
      </c>
      <c r="H194" s="73">
        <f t="shared" si="4"/>
        <v>0</v>
      </c>
      <c r="I194" s="92">
        <v>0</v>
      </c>
      <c r="J194" s="162">
        <f t="shared" si="5"/>
        <v>0</v>
      </c>
      <c r="K194" s="242"/>
    </row>
    <row r="195" spans="1:11" ht="23.25" customHeight="1" thickBot="1">
      <c r="A195" s="171"/>
      <c r="B195" s="37"/>
      <c r="C195" s="37"/>
      <c r="D195" s="186" t="s">
        <v>203</v>
      </c>
      <c r="E195" s="187">
        <v>1</v>
      </c>
      <c r="F195" s="126">
        <v>0</v>
      </c>
      <c r="G195" s="92">
        <v>2001</v>
      </c>
      <c r="H195" s="73">
        <f t="shared" si="4"/>
        <v>0</v>
      </c>
      <c r="I195" s="92">
        <v>0</v>
      </c>
      <c r="J195" s="162">
        <f t="shared" si="5"/>
        <v>0</v>
      </c>
      <c r="K195" s="242"/>
    </row>
    <row r="196" spans="1:11" ht="25.5" customHeight="1" thickBot="1">
      <c r="A196" s="171"/>
      <c r="B196" s="37"/>
      <c r="C196" s="37"/>
      <c r="D196" s="186" t="s">
        <v>204</v>
      </c>
      <c r="E196" s="187">
        <v>1</v>
      </c>
      <c r="F196" s="126">
        <v>1</v>
      </c>
      <c r="G196" s="92">
        <v>2003</v>
      </c>
      <c r="H196" s="73">
        <f t="shared" si="4"/>
        <v>0</v>
      </c>
      <c r="I196" s="92">
        <v>0</v>
      </c>
      <c r="J196" s="162">
        <f t="shared" si="5"/>
        <v>0</v>
      </c>
      <c r="K196" s="242"/>
    </row>
    <row r="197" spans="1:11" ht="23.25" customHeight="1" thickBot="1">
      <c r="A197" s="171"/>
      <c r="B197" s="37"/>
      <c r="C197" s="37"/>
      <c r="D197" s="186" t="s">
        <v>205</v>
      </c>
      <c r="E197" s="187">
        <v>2</v>
      </c>
      <c r="F197" s="126">
        <v>1</v>
      </c>
      <c r="G197" s="92">
        <v>2007</v>
      </c>
      <c r="H197" s="73">
        <f t="shared" si="4"/>
        <v>0</v>
      </c>
      <c r="I197" s="92">
        <v>2</v>
      </c>
      <c r="J197" s="162">
        <f t="shared" si="5"/>
        <v>0</v>
      </c>
      <c r="K197" s="242"/>
    </row>
    <row r="198" spans="1:11" ht="24.75" customHeight="1" thickBot="1">
      <c r="A198" s="171"/>
      <c r="B198" s="37"/>
      <c r="C198" s="37"/>
      <c r="D198" s="186" t="s">
        <v>206</v>
      </c>
      <c r="E198" s="187">
        <v>1</v>
      </c>
      <c r="F198" s="126">
        <v>1</v>
      </c>
      <c r="G198" s="92">
        <v>2005</v>
      </c>
      <c r="H198" s="73">
        <f>IF(G198&gt;2010,E198,0)</f>
        <v>0</v>
      </c>
      <c r="I198" s="92">
        <v>0</v>
      </c>
      <c r="J198" s="162">
        <f>IF(G198&gt;2010,I198,0)</f>
        <v>0</v>
      </c>
      <c r="K198" s="242"/>
    </row>
    <row r="199" spans="1:11" ht="24" customHeight="1" thickBot="1">
      <c r="A199" s="172"/>
      <c r="B199" s="38"/>
      <c r="C199" s="38"/>
      <c r="D199" s="190" t="s">
        <v>207</v>
      </c>
      <c r="E199" s="191">
        <v>1</v>
      </c>
      <c r="F199" s="127">
        <v>1</v>
      </c>
      <c r="G199" s="74">
        <v>2003</v>
      </c>
      <c r="H199" s="73">
        <f>IF(G199&gt;2010,E199,0)</f>
        <v>0</v>
      </c>
      <c r="I199" s="74">
        <v>0</v>
      </c>
      <c r="J199" s="162">
        <f>IF(G199&gt;2010,I199,0)</f>
        <v>0</v>
      </c>
      <c r="K199" s="243"/>
    </row>
    <row r="200" spans="1:11" ht="54.75" customHeight="1" thickBot="1">
      <c r="A200" s="122">
        <v>22</v>
      </c>
      <c r="B200" s="123" t="s">
        <v>208</v>
      </c>
      <c r="C200" s="35">
        <f>титул!B9</f>
        <v>22</v>
      </c>
      <c r="D200" s="179" t="s">
        <v>209</v>
      </c>
      <c r="E200" s="180">
        <v>1</v>
      </c>
      <c r="F200" s="181">
        <v>1</v>
      </c>
      <c r="G200" s="182">
        <v>2002</v>
      </c>
      <c r="H200" s="73">
        <f>IF(G200&gt;2010,E200,0)</f>
        <v>0</v>
      </c>
      <c r="I200" s="182">
        <v>0</v>
      </c>
      <c r="J200" s="162">
        <f>IF(G200&gt;2010,I200,0)</f>
        <v>0</v>
      </c>
      <c r="K200" s="132">
        <f>SUM(H200)/C200</f>
        <v>0</v>
      </c>
    </row>
    <row r="201" spans="1:11" ht="54" customHeight="1" thickBot="1">
      <c r="A201" s="122">
        <v>23</v>
      </c>
      <c r="B201" s="123" t="s">
        <v>210</v>
      </c>
      <c r="C201" s="35">
        <f>титул!B9</f>
        <v>22</v>
      </c>
      <c r="D201" s="179" t="s">
        <v>589</v>
      </c>
      <c r="E201" s="180">
        <v>2</v>
      </c>
      <c r="F201" s="181">
        <v>0</v>
      </c>
      <c r="G201" s="182">
        <v>2005</v>
      </c>
      <c r="H201" s="73">
        <f>IF(G201&gt;2010,E201,0)</f>
        <v>0</v>
      </c>
      <c r="I201" s="182">
        <v>2</v>
      </c>
      <c r="J201" s="162">
        <f>IF(G201&gt;2010,I201,0)</f>
        <v>0</v>
      </c>
      <c r="K201" s="132">
        <f>SUM(H201)/C201</f>
        <v>0</v>
      </c>
    </row>
    <row r="202" spans="1:11" ht="12" customHeight="1" thickBot="1">
      <c r="A202" s="122"/>
      <c r="B202" s="44" t="s">
        <v>578</v>
      </c>
      <c r="C202" s="40">
        <f>SUM(C3:C201)</f>
        <v>474</v>
      </c>
      <c r="D202" s="44"/>
      <c r="E202" s="41">
        <f>SUM(E3:E201)</f>
        <v>612</v>
      </c>
      <c r="F202" s="41">
        <f>SUM(F3:F201)</f>
        <v>165</v>
      </c>
      <c r="G202" s="41"/>
      <c r="H202" s="41">
        <f>SUM(H3:H201)</f>
        <v>141</v>
      </c>
      <c r="I202" s="41">
        <f>SUM(I3:I201)</f>
        <v>461</v>
      </c>
      <c r="J202" s="41">
        <f>SUM(J3:J201)</f>
        <v>138</v>
      </c>
      <c r="K202" s="178"/>
    </row>
    <row r="203" spans="1:11" ht="12" customHeight="1">
      <c r="A203" s="174"/>
      <c r="B203" s="175"/>
      <c r="C203" s="174"/>
      <c r="D203" s="176"/>
      <c r="E203" s="54"/>
      <c r="F203" s="54"/>
      <c r="G203" s="54"/>
      <c r="H203" s="54"/>
      <c r="I203" s="54"/>
      <c r="J203" s="177"/>
      <c r="K203" s="178"/>
    </row>
    <row r="204" spans="1:11" ht="12" customHeight="1">
      <c r="A204" s="174"/>
      <c r="B204" s="175"/>
      <c r="C204" s="174"/>
      <c r="D204" s="176"/>
      <c r="E204" s="54"/>
      <c r="F204" s="54"/>
      <c r="G204" s="54"/>
      <c r="H204" s="54"/>
      <c r="I204" s="54"/>
      <c r="J204" s="177"/>
      <c r="K204" s="178"/>
    </row>
    <row r="205" spans="1:11" ht="12" customHeight="1">
      <c r="A205" s="174"/>
      <c r="B205" s="175"/>
      <c r="C205" s="174"/>
      <c r="D205" s="176"/>
      <c r="E205" s="54"/>
      <c r="F205" s="54"/>
      <c r="G205" s="54"/>
      <c r="H205" s="54"/>
      <c r="I205" s="54"/>
      <c r="J205" s="177"/>
      <c r="K205" s="178"/>
    </row>
    <row r="206" spans="1:11" ht="12" customHeight="1">
      <c r="A206" s="174"/>
      <c r="B206" s="175"/>
      <c r="C206" s="174"/>
      <c r="D206" s="176"/>
      <c r="E206" s="54"/>
      <c r="F206" s="54"/>
      <c r="G206" s="54"/>
      <c r="H206" s="54"/>
      <c r="I206" s="54"/>
      <c r="J206" s="177"/>
      <c r="K206" s="178"/>
    </row>
    <row r="207" spans="1:11" ht="12" customHeight="1">
      <c r="A207" s="174"/>
      <c r="B207" s="175"/>
      <c r="C207" s="174"/>
      <c r="D207" s="176"/>
      <c r="E207" s="54"/>
      <c r="F207" s="54"/>
      <c r="G207" s="54"/>
      <c r="H207" s="54"/>
      <c r="I207" s="54"/>
      <c r="J207" s="177"/>
      <c r="K207" s="178"/>
    </row>
    <row r="208" spans="1:11" ht="12" customHeight="1">
      <c r="A208" s="174"/>
      <c r="B208" s="175"/>
      <c r="C208" s="174"/>
      <c r="D208" s="176"/>
      <c r="E208" s="54"/>
      <c r="F208" s="54"/>
      <c r="G208" s="54"/>
      <c r="H208" s="54"/>
      <c r="I208" s="54"/>
      <c r="J208" s="177"/>
      <c r="K208" s="178"/>
    </row>
    <row r="209" spans="1:11" ht="12" customHeight="1">
      <c r="A209" s="174"/>
      <c r="B209" s="175"/>
      <c r="C209" s="174"/>
      <c r="D209" s="176"/>
      <c r="E209" s="54"/>
      <c r="F209" s="54"/>
      <c r="G209" s="54"/>
      <c r="H209" s="54"/>
      <c r="I209" s="54"/>
      <c r="J209" s="177"/>
      <c r="K209" s="178"/>
    </row>
    <row r="210" spans="1:11" ht="12" customHeight="1">
      <c r="A210" s="174"/>
      <c r="B210" s="175"/>
      <c r="C210" s="174"/>
      <c r="D210" s="176"/>
      <c r="E210" s="54"/>
      <c r="F210" s="54"/>
      <c r="G210" s="54"/>
      <c r="H210" s="54"/>
      <c r="I210" s="54"/>
      <c r="J210" s="177"/>
      <c r="K210" s="178"/>
    </row>
    <row r="211" spans="1:11" ht="12" customHeight="1">
      <c r="A211" s="174"/>
      <c r="B211" s="175"/>
      <c r="C211" s="174"/>
      <c r="D211" s="176"/>
      <c r="E211" s="54"/>
      <c r="F211" s="54"/>
      <c r="G211" s="54"/>
      <c r="H211" s="54"/>
      <c r="I211" s="54"/>
      <c r="J211" s="177"/>
      <c r="K211" s="178"/>
    </row>
    <row r="212" spans="1:11" ht="12" customHeight="1">
      <c r="A212" s="174"/>
      <c r="B212" s="175"/>
      <c r="C212" s="174"/>
      <c r="D212" s="176"/>
      <c r="E212" s="54"/>
      <c r="F212" s="54"/>
      <c r="G212" s="54"/>
      <c r="H212" s="54"/>
      <c r="I212" s="54"/>
      <c r="J212" s="177"/>
      <c r="K212" s="178"/>
    </row>
    <row r="213" spans="1:11" ht="12" customHeight="1">
      <c r="A213" s="174"/>
      <c r="B213" s="175"/>
      <c r="C213" s="174"/>
      <c r="D213" s="176"/>
      <c r="E213" s="54"/>
      <c r="F213" s="54"/>
      <c r="G213" s="54"/>
      <c r="H213" s="54"/>
      <c r="I213" s="54"/>
      <c r="J213" s="177"/>
      <c r="K213" s="178"/>
    </row>
    <row r="214" spans="1:11" ht="12" customHeight="1">
      <c r="A214" s="174"/>
      <c r="B214" s="175"/>
      <c r="C214" s="174"/>
      <c r="D214" s="176"/>
      <c r="E214" s="54"/>
      <c r="F214" s="54"/>
      <c r="G214" s="54"/>
      <c r="H214" s="54"/>
      <c r="I214" s="54"/>
      <c r="J214" s="177"/>
      <c r="K214" s="178"/>
    </row>
    <row r="215" spans="1:11" ht="12" customHeight="1">
      <c r="A215" s="174"/>
      <c r="B215" s="175"/>
      <c r="C215" s="174"/>
      <c r="D215" s="176"/>
      <c r="E215" s="54"/>
      <c r="F215" s="54"/>
      <c r="G215" s="54"/>
      <c r="H215" s="54"/>
      <c r="I215" s="54"/>
      <c r="J215" s="177"/>
      <c r="K215" s="178"/>
    </row>
    <row r="216" spans="1:11" ht="12" customHeight="1">
      <c r="A216" s="174"/>
      <c r="B216" s="175"/>
      <c r="C216" s="174"/>
      <c r="D216" s="176"/>
      <c r="E216" s="54"/>
      <c r="F216" s="54"/>
      <c r="G216" s="54"/>
      <c r="H216" s="54"/>
      <c r="I216" s="54"/>
      <c r="J216" s="177"/>
      <c r="K216" s="178"/>
    </row>
    <row r="217" spans="1:11" ht="12" customHeight="1">
      <c r="A217" s="174"/>
      <c r="B217" s="175"/>
      <c r="C217" s="174"/>
      <c r="D217" s="176"/>
      <c r="E217" s="54"/>
      <c r="F217" s="54"/>
      <c r="G217" s="54"/>
      <c r="H217" s="54"/>
      <c r="I217" s="54"/>
      <c r="J217" s="177"/>
      <c r="K217" s="178"/>
    </row>
    <row r="218" spans="1:11" ht="12" customHeight="1">
      <c r="A218" s="174"/>
      <c r="B218" s="175"/>
      <c r="C218" s="174"/>
      <c r="D218" s="176"/>
      <c r="E218" s="54"/>
      <c r="F218" s="54"/>
      <c r="G218" s="54"/>
      <c r="H218" s="54"/>
      <c r="I218" s="54"/>
      <c r="J218" s="177"/>
      <c r="K218" s="178"/>
    </row>
    <row r="219" spans="1:11" ht="12" customHeight="1">
      <c r="A219" s="174"/>
      <c r="B219" s="175"/>
      <c r="C219" s="174"/>
      <c r="D219" s="176"/>
      <c r="E219" s="54"/>
      <c r="F219" s="54"/>
      <c r="G219" s="54"/>
      <c r="H219" s="54"/>
      <c r="I219" s="54"/>
      <c r="J219" s="177"/>
      <c r="K219" s="178"/>
    </row>
    <row r="220" spans="1:11" ht="12" customHeight="1">
      <c r="A220" s="174"/>
      <c r="B220" s="175"/>
      <c r="C220" s="174"/>
      <c r="D220" s="176"/>
      <c r="E220" s="54"/>
      <c r="F220" s="54"/>
      <c r="G220" s="54"/>
      <c r="H220" s="54"/>
      <c r="I220" s="54"/>
      <c r="J220" s="177"/>
      <c r="K220" s="178"/>
    </row>
    <row r="221" spans="1:11" ht="12" customHeight="1">
      <c r="A221" s="174"/>
      <c r="B221" s="175"/>
      <c r="C221" s="174"/>
      <c r="D221" s="176"/>
      <c r="E221" s="54"/>
      <c r="F221" s="54"/>
      <c r="G221" s="54"/>
      <c r="H221" s="54"/>
      <c r="I221" s="54"/>
      <c r="J221" s="177"/>
      <c r="K221" s="178"/>
    </row>
    <row r="222" spans="1:11" ht="12" customHeight="1">
      <c r="A222" s="174"/>
      <c r="B222" s="175"/>
      <c r="C222" s="174"/>
      <c r="D222" s="176"/>
      <c r="E222" s="54"/>
      <c r="F222" s="54"/>
      <c r="G222" s="54"/>
      <c r="H222" s="54"/>
      <c r="I222" s="54"/>
      <c r="J222" s="177"/>
      <c r="K222" s="178"/>
    </row>
    <row r="223" spans="1:11" ht="12" customHeight="1">
      <c r="A223" s="174"/>
      <c r="B223" s="175"/>
      <c r="C223" s="174"/>
      <c r="D223" s="176"/>
      <c r="E223" s="54"/>
      <c r="F223" s="54"/>
      <c r="G223" s="54"/>
      <c r="H223" s="54"/>
      <c r="I223" s="54"/>
      <c r="J223" s="177"/>
      <c r="K223" s="178"/>
    </row>
    <row r="224" spans="1:11" ht="12" customHeight="1">
      <c r="A224" s="174"/>
      <c r="B224" s="175"/>
      <c r="C224" s="174"/>
      <c r="D224" s="176"/>
      <c r="E224" s="54"/>
      <c r="F224" s="54"/>
      <c r="G224" s="54"/>
      <c r="H224" s="54"/>
      <c r="I224" s="54"/>
      <c r="J224" s="177"/>
      <c r="K224" s="178"/>
    </row>
    <row r="225" spans="1:11" ht="12" customHeight="1">
      <c r="A225" s="174"/>
      <c r="B225" s="175"/>
      <c r="C225" s="174"/>
      <c r="D225" s="176"/>
      <c r="E225" s="54"/>
      <c r="F225" s="54"/>
      <c r="G225" s="54"/>
      <c r="H225" s="54"/>
      <c r="I225" s="54"/>
      <c r="J225" s="177"/>
      <c r="K225" s="178"/>
    </row>
    <row r="226" spans="1:11" ht="12" customHeight="1">
      <c r="A226" s="174"/>
      <c r="B226" s="175"/>
      <c r="C226" s="174"/>
      <c r="D226" s="176"/>
      <c r="E226" s="54"/>
      <c r="F226" s="54"/>
      <c r="G226" s="54"/>
      <c r="H226" s="54"/>
      <c r="I226" s="54"/>
      <c r="J226" s="177"/>
      <c r="K226" s="178"/>
    </row>
    <row r="227" spans="1:11" ht="12" customHeight="1">
      <c r="A227" s="174"/>
      <c r="B227" s="175"/>
      <c r="C227" s="174"/>
      <c r="D227" s="176"/>
      <c r="E227" s="54"/>
      <c r="F227" s="54"/>
      <c r="G227" s="54"/>
      <c r="H227" s="54"/>
      <c r="I227" s="54"/>
      <c r="J227" s="177"/>
      <c r="K227" s="178"/>
    </row>
    <row r="228" spans="1:11" ht="12" customHeight="1">
      <c r="A228" s="174"/>
      <c r="B228" s="175"/>
      <c r="C228" s="174"/>
      <c r="D228" s="176"/>
      <c r="E228" s="54"/>
      <c r="F228" s="54"/>
      <c r="G228" s="54"/>
      <c r="H228" s="54"/>
      <c r="I228" s="54"/>
      <c r="J228" s="177"/>
      <c r="K228" s="178"/>
    </row>
    <row r="229" spans="1:11" ht="12" customHeight="1">
      <c r="A229" s="174"/>
      <c r="B229" s="175"/>
      <c r="C229" s="174"/>
      <c r="D229" s="176"/>
      <c r="E229" s="54"/>
      <c r="F229" s="54"/>
      <c r="G229" s="54"/>
      <c r="H229" s="54"/>
      <c r="I229" s="54"/>
      <c r="J229" s="177"/>
      <c r="K229" s="178"/>
    </row>
    <row r="230" spans="1:11" ht="12" customHeight="1">
      <c r="A230" s="174"/>
      <c r="B230" s="175"/>
      <c r="C230" s="174"/>
      <c r="D230" s="176"/>
      <c r="E230" s="54"/>
      <c r="F230" s="54"/>
      <c r="G230" s="54"/>
      <c r="H230" s="54"/>
      <c r="I230" s="54"/>
      <c r="J230" s="177"/>
      <c r="K230" s="178"/>
    </row>
    <row r="231" spans="1:11" ht="12" customHeight="1">
      <c r="A231" s="174"/>
      <c r="B231" s="175"/>
      <c r="C231" s="174"/>
      <c r="D231" s="176"/>
      <c r="E231" s="54"/>
      <c r="F231" s="54"/>
      <c r="G231" s="54"/>
      <c r="H231" s="54"/>
      <c r="I231" s="54"/>
      <c r="J231" s="177"/>
      <c r="K231" s="178"/>
    </row>
    <row r="232" spans="1:11" ht="12" customHeight="1">
      <c r="A232" s="174"/>
      <c r="B232" s="175"/>
      <c r="C232" s="174"/>
      <c r="D232" s="176"/>
      <c r="E232" s="54"/>
      <c r="F232" s="54"/>
      <c r="G232" s="54"/>
      <c r="H232" s="54"/>
      <c r="I232" s="54"/>
      <c r="J232" s="177"/>
      <c r="K232" s="178"/>
    </row>
    <row r="233" spans="1:11" ht="12" customHeight="1">
      <c r="A233" s="174"/>
      <c r="B233" s="175"/>
      <c r="C233" s="174"/>
      <c r="D233" s="176"/>
      <c r="E233" s="54"/>
      <c r="F233" s="54"/>
      <c r="G233" s="54"/>
      <c r="H233" s="54"/>
      <c r="I233" s="54"/>
      <c r="J233" s="177"/>
      <c r="K233" s="178"/>
    </row>
    <row r="234" spans="1:11" ht="12" customHeight="1">
      <c r="A234" s="174"/>
      <c r="B234" s="175"/>
      <c r="C234" s="174"/>
      <c r="D234" s="176"/>
      <c r="E234" s="54"/>
      <c r="F234" s="54"/>
      <c r="G234" s="54"/>
      <c r="H234" s="54"/>
      <c r="I234" s="54"/>
      <c r="J234" s="177"/>
      <c r="K234" s="178"/>
    </row>
    <row r="235" spans="1:11" ht="12" customHeight="1">
      <c r="A235" s="174"/>
      <c r="B235" s="175"/>
      <c r="C235" s="174"/>
      <c r="D235" s="176"/>
      <c r="E235" s="54"/>
      <c r="F235" s="54"/>
      <c r="G235" s="54"/>
      <c r="H235" s="54"/>
      <c r="I235" s="54"/>
      <c r="J235" s="177"/>
      <c r="K235" s="178"/>
    </row>
    <row r="236" spans="1:11" ht="12" customHeight="1">
      <c r="A236" s="174"/>
      <c r="B236" s="175"/>
      <c r="C236" s="174"/>
      <c r="D236" s="176"/>
      <c r="E236" s="54"/>
      <c r="F236" s="54"/>
      <c r="G236" s="54"/>
      <c r="H236" s="54"/>
      <c r="I236" s="54"/>
      <c r="J236" s="177"/>
      <c r="K236" s="178"/>
    </row>
    <row r="237" spans="1:11" ht="12" customHeight="1">
      <c r="A237" s="174"/>
      <c r="B237" s="175"/>
      <c r="C237" s="174"/>
      <c r="D237" s="176"/>
      <c r="E237" s="54"/>
      <c r="F237" s="54"/>
      <c r="G237" s="54"/>
      <c r="H237" s="54"/>
      <c r="I237" s="54"/>
      <c r="J237" s="177"/>
      <c r="K237" s="178"/>
    </row>
    <row r="238" spans="1:11" ht="12" customHeight="1">
      <c r="A238" s="174"/>
      <c r="B238" s="175"/>
      <c r="C238" s="174"/>
      <c r="D238" s="176"/>
      <c r="E238" s="54"/>
      <c r="F238" s="54"/>
      <c r="G238" s="54"/>
      <c r="H238" s="54"/>
      <c r="I238" s="54"/>
      <c r="J238" s="177"/>
      <c r="K238" s="178"/>
    </row>
    <row r="239" spans="1:11" ht="12" customHeight="1">
      <c r="A239" s="174"/>
      <c r="B239" s="175"/>
      <c r="C239" s="174"/>
      <c r="D239" s="176"/>
      <c r="E239" s="54"/>
      <c r="F239" s="54"/>
      <c r="G239" s="54"/>
      <c r="H239" s="54"/>
      <c r="I239" s="54"/>
      <c r="J239" s="177"/>
      <c r="K239" s="178"/>
    </row>
    <row r="240" spans="1:11" ht="12" customHeight="1">
      <c r="A240" s="174"/>
      <c r="B240" s="175"/>
      <c r="C240" s="174"/>
      <c r="D240" s="176"/>
      <c r="E240" s="54"/>
      <c r="F240" s="54"/>
      <c r="G240" s="54"/>
      <c r="H240" s="54"/>
      <c r="I240" s="54"/>
      <c r="J240" s="177"/>
      <c r="K240" s="178"/>
    </row>
    <row r="241" spans="1:11" ht="12" customHeight="1">
      <c r="A241" s="174"/>
      <c r="B241" s="175"/>
      <c r="C241" s="174"/>
      <c r="D241" s="176"/>
      <c r="E241" s="54"/>
      <c r="F241" s="54"/>
      <c r="G241" s="54"/>
      <c r="H241" s="54"/>
      <c r="I241" s="54"/>
      <c r="J241" s="177"/>
      <c r="K241" s="178"/>
    </row>
    <row r="242" spans="1:11" ht="12" customHeight="1">
      <c r="A242" s="174"/>
      <c r="B242" s="175"/>
      <c r="C242" s="174"/>
      <c r="D242" s="176"/>
      <c r="E242" s="54"/>
      <c r="F242" s="54"/>
      <c r="G242" s="54"/>
      <c r="H242" s="54"/>
      <c r="I242" s="54"/>
      <c r="J242" s="177"/>
      <c r="K242" s="178"/>
    </row>
    <row r="243" spans="1:11" ht="12" customHeight="1">
      <c r="A243" s="174"/>
      <c r="B243" s="175"/>
      <c r="C243" s="174"/>
      <c r="D243" s="176"/>
      <c r="E243" s="54"/>
      <c r="F243" s="54"/>
      <c r="G243" s="54"/>
      <c r="H243" s="54"/>
      <c r="I243" s="54"/>
      <c r="J243" s="177"/>
      <c r="K243" s="178"/>
    </row>
    <row r="244" spans="1:11" ht="12" customHeight="1">
      <c r="A244" s="174"/>
      <c r="B244" s="175"/>
      <c r="C244" s="174"/>
      <c r="D244" s="176"/>
      <c r="E244" s="54"/>
      <c r="F244" s="54"/>
      <c r="G244" s="54"/>
      <c r="H244" s="54"/>
      <c r="I244" s="54"/>
      <c r="J244" s="177"/>
      <c r="K244" s="178"/>
    </row>
    <row r="245" spans="1:11" ht="12" customHeight="1">
      <c r="A245" s="174"/>
      <c r="B245" s="175"/>
      <c r="C245" s="174"/>
      <c r="D245" s="176"/>
      <c r="E245" s="54"/>
      <c r="F245" s="54"/>
      <c r="G245" s="54"/>
      <c r="H245" s="54"/>
      <c r="I245" s="54"/>
      <c r="J245" s="177"/>
      <c r="K245" s="178"/>
    </row>
    <row r="246" spans="1:11" ht="12" customHeight="1">
      <c r="A246" s="174"/>
      <c r="B246" s="175"/>
      <c r="C246" s="174"/>
      <c r="D246" s="176"/>
      <c r="E246" s="54"/>
      <c r="F246" s="54"/>
      <c r="G246" s="54"/>
      <c r="H246" s="54"/>
      <c r="I246" s="54"/>
      <c r="J246" s="177"/>
      <c r="K246" s="178"/>
    </row>
    <row r="247" spans="1:11" ht="12" customHeight="1">
      <c r="A247" s="174"/>
      <c r="B247" s="175"/>
      <c r="C247" s="174"/>
      <c r="D247" s="176"/>
      <c r="E247" s="54"/>
      <c r="F247" s="54"/>
      <c r="G247" s="54"/>
      <c r="H247" s="54"/>
      <c r="I247" s="54"/>
      <c r="J247" s="177"/>
      <c r="K247" s="178"/>
    </row>
    <row r="248" spans="1:11" ht="12" customHeight="1">
      <c r="A248" s="174"/>
      <c r="B248" s="175"/>
      <c r="C248" s="174"/>
      <c r="D248" s="176"/>
      <c r="E248" s="54"/>
      <c r="F248" s="54"/>
      <c r="G248" s="54"/>
      <c r="H248" s="54"/>
      <c r="I248" s="54"/>
      <c r="J248" s="177"/>
      <c r="K248" s="178"/>
    </row>
    <row r="249" spans="1:11" ht="12" customHeight="1">
      <c r="A249" s="174"/>
      <c r="B249" s="175"/>
      <c r="C249" s="174"/>
      <c r="D249" s="176"/>
      <c r="E249" s="54"/>
      <c r="F249" s="54"/>
      <c r="G249" s="54"/>
      <c r="H249" s="54"/>
      <c r="I249" s="54"/>
      <c r="J249" s="177"/>
      <c r="K249" s="178"/>
    </row>
    <row r="250" spans="1:11" ht="12" customHeight="1">
      <c r="A250" s="174"/>
      <c r="B250" s="175"/>
      <c r="C250" s="174"/>
      <c r="D250" s="176"/>
      <c r="E250" s="54"/>
      <c r="F250" s="54"/>
      <c r="G250" s="54"/>
      <c r="H250" s="54"/>
      <c r="I250" s="54"/>
      <c r="J250" s="177"/>
      <c r="K250" s="178"/>
    </row>
    <row r="251" spans="1:11" ht="12" customHeight="1">
      <c r="A251" s="174"/>
      <c r="B251" s="175"/>
      <c r="C251" s="174"/>
      <c r="D251" s="176"/>
      <c r="E251" s="54"/>
      <c r="F251" s="54"/>
      <c r="G251" s="54"/>
      <c r="H251" s="54"/>
      <c r="I251" s="54"/>
      <c r="J251" s="177"/>
      <c r="K251" s="178"/>
    </row>
    <row r="252" spans="1:11" ht="12" customHeight="1">
      <c r="A252" s="174"/>
      <c r="B252" s="175"/>
      <c r="C252" s="174"/>
      <c r="D252" s="176"/>
      <c r="E252" s="54"/>
      <c r="F252" s="54"/>
      <c r="G252" s="54"/>
      <c r="H252" s="54"/>
      <c r="I252" s="54"/>
      <c r="J252" s="177"/>
      <c r="K252" s="178"/>
    </row>
    <row r="253" spans="1:11" ht="12" customHeight="1">
      <c r="A253" s="174"/>
      <c r="B253" s="175"/>
      <c r="C253" s="174"/>
      <c r="D253" s="176"/>
      <c r="E253" s="54"/>
      <c r="F253" s="54"/>
      <c r="G253" s="54"/>
      <c r="H253" s="54"/>
      <c r="I253" s="54"/>
      <c r="J253" s="177"/>
      <c r="K253" s="178"/>
    </row>
    <row r="254" spans="1:11" ht="12" customHeight="1">
      <c r="A254" s="174"/>
      <c r="B254" s="175"/>
      <c r="C254" s="174"/>
      <c r="D254" s="176"/>
      <c r="E254" s="54"/>
      <c r="F254" s="54"/>
      <c r="G254" s="54"/>
      <c r="H254" s="54"/>
      <c r="I254" s="54"/>
      <c r="J254" s="177"/>
      <c r="K254" s="178"/>
    </row>
    <row r="255" spans="1:11" ht="12" customHeight="1">
      <c r="A255" s="174"/>
      <c r="B255" s="175"/>
      <c r="C255" s="174"/>
      <c r="D255" s="176"/>
      <c r="E255" s="54"/>
      <c r="F255" s="54"/>
      <c r="G255" s="54"/>
      <c r="H255" s="54"/>
      <c r="I255" s="54"/>
      <c r="J255" s="177"/>
      <c r="K255" s="178"/>
    </row>
    <row r="256" spans="1:11" ht="12" customHeight="1">
      <c r="A256" s="174"/>
      <c r="B256" s="175"/>
      <c r="C256" s="174"/>
      <c r="D256" s="176"/>
      <c r="E256" s="54"/>
      <c r="F256" s="54"/>
      <c r="G256" s="54"/>
      <c r="H256" s="54"/>
      <c r="I256" s="54"/>
      <c r="J256" s="177"/>
      <c r="K256" s="178"/>
    </row>
    <row r="257" spans="1:11" ht="12" customHeight="1">
      <c r="A257" s="174"/>
      <c r="B257" s="175"/>
      <c r="C257" s="174"/>
      <c r="D257" s="176"/>
      <c r="E257" s="54"/>
      <c r="F257" s="54"/>
      <c r="G257" s="54"/>
      <c r="H257" s="54"/>
      <c r="I257" s="54"/>
      <c r="J257" s="177"/>
      <c r="K257" s="178"/>
    </row>
    <row r="258" spans="1:11" ht="12" customHeight="1">
      <c r="A258" s="174"/>
      <c r="B258" s="175"/>
      <c r="C258" s="174"/>
      <c r="D258" s="176"/>
      <c r="E258" s="54"/>
      <c r="F258" s="54"/>
      <c r="G258" s="54"/>
      <c r="H258" s="54"/>
      <c r="I258" s="54"/>
      <c r="J258" s="177"/>
      <c r="K258" s="178"/>
    </row>
    <row r="259" spans="1:11" ht="12" customHeight="1">
      <c r="A259" s="174"/>
      <c r="B259" s="175"/>
      <c r="C259" s="174"/>
      <c r="D259" s="176"/>
      <c r="E259" s="54"/>
      <c r="F259" s="54"/>
      <c r="G259" s="54"/>
      <c r="H259" s="54"/>
      <c r="I259" s="54"/>
      <c r="J259" s="177"/>
      <c r="K259" s="178"/>
    </row>
    <row r="260" spans="1:11" ht="12" customHeight="1">
      <c r="A260" s="174"/>
      <c r="B260" s="175"/>
      <c r="C260" s="174"/>
      <c r="D260" s="176"/>
      <c r="E260" s="54"/>
      <c r="F260" s="54"/>
      <c r="G260" s="54"/>
      <c r="H260" s="54"/>
      <c r="I260" s="54"/>
      <c r="J260" s="177"/>
      <c r="K260" s="178"/>
    </row>
    <row r="261" spans="1:11" ht="12" customHeight="1">
      <c r="A261" s="174"/>
      <c r="B261" s="175"/>
      <c r="C261" s="174"/>
      <c r="D261" s="176"/>
      <c r="E261" s="54"/>
      <c r="F261" s="54"/>
      <c r="G261" s="54"/>
      <c r="H261" s="54"/>
      <c r="I261" s="54"/>
      <c r="J261" s="177"/>
      <c r="K261" s="178"/>
    </row>
    <row r="262" spans="1:11" ht="12" customHeight="1">
      <c r="A262" s="174"/>
      <c r="B262" s="175"/>
      <c r="C262" s="174"/>
      <c r="D262" s="176"/>
      <c r="E262" s="54"/>
      <c r="F262" s="54"/>
      <c r="G262" s="54"/>
      <c r="H262" s="54"/>
      <c r="I262" s="54"/>
      <c r="J262" s="177"/>
      <c r="K262" s="178"/>
    </row>
    <row r="263" spans="1:11" ht="12" customHeight="1">
      <c r="A263" s="174"/>
      <c r="B263" s="175"/>
      <c r="C263" s="174"/>
      <c r="D263" s="176"/>
      <c r="E263" s="54"/>
      <c r="F263" s="54"/>
      <c r="G263" s="54"/>
      <c r="H263" s="54"/>
      <c r="I263" s="54"/>
      <c r="J263" s="177"/>
      <c r="K263" s="178"/>
    </row>
    <row r="264" spans="1:11" ht="12" customHeight="1">
      <c r="A264" s="174"/>
      <c r="B264" s="175"/>
      <c r="C264" s="174"/>
      <c r="D264" s="176"/>
      <c r="E264" s="54"/>
      <c r="F264" s="54"/>
      <c r="G264" s="54"/>
      <c r="H264" s="54"/>
      <c r="I264" s="54"/>
      <c r="J264" s="177"/>
      <c r="K264" s="178"/>
    </row>
    <row r="265" spans="1:11" ht="12" customHeight="1">
      <c r="A265" s="174"/>
      <c r="B265" s="175"/>
      <c r="C265" s="174"/>
      <c r="D265" s="176"/>
      <c r="E265" s="54"/>
      <c r="F265" s="54"/>
      <c r="G265" s="54"/>
      <c r="H265" s="54"/>
      <c r="I265" s="54"/>
      <c r="J265" s="177"/>
      <c r="K265" s="178"/>
    </row>
    <row r="266" spans="1:11" ht="12" customHeight="1">
      <c r="A266" s="174"/>
      <c r="B266" s="175"/>
      <c r="C266" s="174"/>
      <c r="D266" s="176"/>
      <c r="E266" s="54"/>
      <c r="F266" s="54"/>
      <c r="G266" s="54"/>
      <c r="H266" s="54"/>
      <c r="I266" s="54"/>
      <c r="J266" s="177"/>
      <c r="K266" s="178"/>
    </row>
    <row r="267" spans="1:11" ht="12" customHeight="1">
      <c r="A267" s="174"/>
      <c r="B267" s="175"/>
      <c r="C267" s="174"/>
      <c r="D267" s="176"/>
      <c r="E267" s="54"/>
      <c r="F267" s="54"/>
      <c r="G267" s="54"/>
      <c r="H267" s="54"/>
      <c r="I267" s="54"/>
      <c r="J267" s="177"/>
      <c r="K267" s="178"/>
    </row>
    <row r="268" spans="1:11" ht="12" customHeight="1">
      <c r="A268" s="174"/>
      <c r="B268" s="175"/>
      <c r="C268" s="174"/>
      <c r="D268" s="176"/>
      <c r="E268" s="54"/>
      <c r="F268" s="54"/>
      <c r="G268" s="54"/>
      <c r="H268" s="54"/>
      <c r="I268" s="54"/>
      <c r="J268" s="177"/>
      <c r="K268" s="178"/>
    </row>
    <row r="269" spans="1:11" ht="12" customHeight="1">
      <c r="A269" s="174"/>
      <c r="B269" s="175"/>
      <c r="C269" s="174"/>
      <c r="D269" s="176"/>
      <c r="E269" s="54"/>
      <c r="F269" s="54"/>
      <c r="G269" s="54"/>
      <c r="H269" s="54"/>
      <c r="I269" s="54"/>
      <c r="J269" s="177"/>
      <c r="K269" s="178"/>
    </row>
    <row r="270" spans="1:11" ht="12" customHeight="1">
      <c r="A270" s="174"/>
      <c r="B270" s="175"/>
      <c r="C270" s="174"/>
      <c r="D270" s="176"/>
      <c r="E270" s="54"/>
      <c r="F270" s="54"/>
      <c r="G270" s="54"/>
      <c r="H270" s="54"/>
      <c r="I270" s="54"/>
      <c r="J270" s="177"/>
      <c r="K270" s="178"/>
    </row>
    <row r="271" spans="1:11" ht="12" customHeight="1">
      <c r="A271" s="174"/>
      <c r="B271" s="175"/>
      <c r="C271" s="174"/>
      <c r="D271" s="176"/>
      <c r="E271" s="54"/>
      <c r="F271" s="54"/>
      <c r="G271" s="54"/>
      <c r="H271" s="54"/>
      <c r="I271" s="54"/>
      <c r="J271" s="177"/>
      <c r="K271" s="178"/>
    </row>
    <row r="272" spans="1:11" ht="12" customHeight="1">
      <c r="A272" s="174"/>
      <c r="B272" s="175"/>
      <c r="C272" s="174"/>
      <c r="D272" s="176"/>
      <c r="E272" s="54"/>
      <c r="F272" s="54"/>
      <c r="G272" s="54"/>
      <c r="H272" s="54"/>
      <c r="I272" s="54"/>
      <c r="J272" s="177"/>
      <c r="K272" s="178"/>
    </row>
    <row r="273" spans="1:11" ht="12" customHeight="1">
      <c r="A273" s="174"/>
      <c r="B273" s="175"/>
      <c r="C273" s="174"/>
      <c r="D273" s="176"/>
      <c r="E273" s="54"/>
      <c r="F273" s="54"/>
      <c r="G273" s="54"/>
      <c r="H273" s="54"/>
      <c r="I273" s="54"/>
      <c r="J273" s="177"/>
      <c r="K273" s="178"/>
    </row>
    <row r="274" spans="1:11" ht="12" customHeight="1">
      <c r="A274" s="174"/>
      <c r="B274" s="175"/>
      <c r="C274" s="174"/>
      <c r="D274" s="176"/>
      <c r="E274" s="54"/>
      <c r="F274" s="54"/>
      <c r="G274" s="54"/>
      <c r="H274" s="54"/>
      <c r="I274" s="54"/>
      <c r="J274" s="177"/>
      <c r="K274" s="178"/>
    </row>
    <row r="275" spans="1:11" ht="12" customHeight="1">
      <c r="A275" s="174"/>
      <c r="B275" s="175"/>
      <c r="C275" s="174"/>
      <c r="D275" s="176"/>
      <c r="E275" s="54"/>
      <c r="F275" s="54"/>
      <c r="G275" s="54"/>
      <c r="H275" s="54"/>
      <c r="I275" s="54"/>
      <c r="J275" s="177"/>
      <c r="K275" s="178"/>
    </row>
    <row r="276" spans="1:11" ht="12" customHeight="1">
      <c r="A276" s="174"/>
      <c r="B276" s="175"/>
      <c r="C276" s="174"/>
      <c r="D276" s="176"/>
      <c r="E276" s="54"/>
      <c r="F276" s="54"/>
      <c r="G276" s="54"/>
      <c r="H276" s="54"/>
      <c r="I276" s="54"/>
      <c r="J276" s="177"/>
      <c r="K276" s="178"/>
    </row>
    <row r="277" spans="1:11" ht="12" customHeight="1">
      <c r="A277" s="174"/>
      <c r="B277" s="175"/>
      <c r="C277" s="174"/>
      <c r="D277" s="176"/>
      <c r="E277" s="54"/>
      <c r="F277" s="54"/>
      <c r="G277" s="54"/>
      <c r="H277" s="54"/>
      <c r="I277" s="54"/>
      <c r="J277" s="177"/>
      <c r="K277" s="178"/>
    </row>
    <row r="278" spans="1:11" ht="12" customHeight="1">
      <c r="A278" s="174"/>
      <c r="B278" s="175"/>
      <c r="C278" s="174"/>
      <c r="D278" s="176"/>
      <c r="E278" s="54"/>
      <c r="F278" s="54"/>
      <c r="G278" s="54"/>
      <c r="H278" s="54"/>
      <c r="I278" s="54"/>
      <c r="J278" s="177"/>
      <c r="K278" s="178"/>
    </row>
    <row r="279" spans="1:11" ht="12" customHeight="1">
      <c r="A279" s="174"/>
      <c r="B279" s="175"/>
      <c r="C279" s="174"/>
      <c r="D279" s="176"/>
      <c r="E279" s="54"/>
      <c r="F279" s="54"/>
      <c r="G279" s="54"/>
      <c r="H279" s="54"/>
      <c r="I279" s="54"/>
      <c r="J279" s="177"/>
      <c r="K279" s="178"/>
    </row>
    <row r="280" spans="1:11" ht="12" customHeight="1">
      <c r="A280" s="174"/>
      <c r="B280" s="175"/>
      <c r="C280" s="174"/>
      <c r="D280" s="176"/>
      <c r="E280" s="54"/>
      <c r="F280" s="54"/>
      <c r="G280" s="54"/>
      <c r="H280" s="54"/>
      <c r="I280" s="54"/>
      <c r="J280" s="177"/>
      <c r="K280" s="178"/>
    </row>
    <row r="281" spans="1:11" ht="12" customHeight="1">
      <c r="A281" s="174"/>
      <c r="B281" s="175"/>
      <c r="C281" s="174"/>
      <c r="D281" s="176"/>
      <c r="E281" s="54"/>
      <c r="F281" s="54"/>
      <c r="G281" s="54"/>
      <c r="H281" s="54"/>
      <c r="I281" s="54"/>
      <c r="J281" s="177"/>
      <c r="K281" s="178"/>
    </row>
    <row r="282" spans="1:11" ht="12" customHeight="1">
      <c r="A282" s="174"/>
      <c r="B282" s="175"/>
      <c r="C282" s="174"/>
      <c r="D282" s="176"/>
      <c r="E282" s="54"/>
      <c r="F282" s="54"/>
      <c r="G282" s="54"/>
      <c r="H282" s="54"/>
      <c r="I282" s="54"/>
      <c r="J282" s="177"/>
      <c r="K282" s="178"/>
    </row>
    <row r="283" spans="1:11" ht="12" customHeight="1">
      <c r="A283" s="174"/>
      <c r="B283" s="175"/>
      <c r="C283" s="174"/>
      <c r="D283" s="176"/>
      <c r="E283" s="54"/>
      <c r="F283" s="54"/>
      <c r="G283" s="54"/>
      <c r="H283" s="54"/>
      <c r="I283" s="54"/>
      <c r="J283" s="177"/>
      <c r="K283" s="178"/>
    </row>
    <row r="284" spans="1:11" ht="12" customHeight="1">
      <c r="A284" s="174"/>
      <c r="B284" s="175"/>
      <c r="C284" s="174"/>
      <c r="D284" s="176"/>
      <c r="E284" s="54"/>
      <c r="F284" s="54"/>
      <c r="G284" s="54"/>
      <c r="H284" s="54"/>
      <c r="I284" s="54"/>
      <c r="J284" s="177"/>
      <c r="K284" s="178"/>
    </row>
    <row r="285" spans="1:11" ht="12" customHeight="1">
      <c r="A285" s="174"/>
      <c r="B285" s="175"/>
      <c r="C285" s="174"/>
      <c r="D285" s="176"/>
      <c r="E285" s="54"/>
      <c r="F285" s="54"/>
      <c r="G285" s="54"/>
      <c r="H285" s="54"/>
      <c r="I285" s="54"/>
      <c r="J285" s="177"/>
      <c r="K285" s="178"/>
    </row>
    <row r="286" spans="1:11" ht="12" customHeight="1">
      <c r="A286" s="174"/>
      <c r="B286" s="175"/>
      <c r="C286" s="174"/>
      <c r="D286" s="176"/>
      <c r="E286" s="54"/>
      <c r="F286" s="54"/>
      <c r="G286" s="54"/>
      <c r="H286" s="54"/>
      <c r="I286" s="54"/>
      <c r="J286" s="177"/>
      <c r="K286" s="178"/>
    </row>
    <row r="287" spans="1:11" ht="12" customHeight="1">
      <c r="A287" s="174"/>
      <c r="B287" s="175"/>
      <c r="C287" s="174"/>
      <c r="D287" s="176"/>
      <c r="E287" s="54"/>
      <c r="F287" s="54"/>
      <c r="G287" s="54"/>
      <c r="H287" s="54"/>
      <c r="I287" s="54"/>
      <c r="J287" s="177"/>
      <c r="K287" s="178"/>
    </row>
    <row r="288" spans="1:11" ht="12" customHeight="1">
      <c r="A288" s="174"/>
      <c r="B288" s="175"/>
      <c r="C288" s="174"/>
      <c r="D288" s="176"/>
      <c r="E288" s="54"/>
      <c r="F288" s="54"/>
      <c r="G288" s="54"/>
      <c r="H288" s="54"/>
      <c r="I288" s="54"/>
      <c r="J288" s="177"/>
      <c r="K288" s="178"/>
    </row>
    <row r="289" spans="1:11" ht="12" customHeight="1">
      <c r="A289" s="174"/>
      <c r="B289" s="175"/>
      <c r="C289" s="174"/>
      <c r="D289" s="176"/>
      <c r="E289" s="54"/>
      <c r="F289" s="54"/>
      <c r="G289" s="54"/>
      <c r="H289" s="54"/>
      <c r="I289" s="54"/>
      <c r="J289" s="177"/>
      <c r="K289" s="178"/>
    </row>
  </sheetData>
  <sheetProtection/>
  <autoFilter ref="A1:K202"/>
  <mergeCells count="37">
    <mergeCell ref="K65:K74"/>
    <mergeCell ref="K58:K64"/>
    <mergeCell ref="K111:K120"/>
    <mergeCell ref="A13:A14"/>
    <mergeCell ref="K99:K110"/>
    <mergeCell ref="A65:A66"/>
    <mergeCell ref="A3:A4"/>
    <mergeCell ref="B187:B188"/>
    <mergeCell ref="A42:A43"/>
    <mergeCell ref="B65:B66"/>
    <mergeCell ref="A121:A122"/>
    <mergeCell ref="B167:B170"/>
    <mergeCell ref="B174:B175"/>
    <mergeCell ref="K3:K12"/>
    <mergeCell ref="K26:K41"/>
    <mergeCell ref="K13:K25"/>
    <mergeCell ref="B42:B43"/>
    <mergeCell ref="B13:B14"/>
    <mergeCell ref="K42:K57"/>
    <mergeCell ref="B3:B4"/>
    <mergeCell ref="B193:B194"/>
    <mergeCell ref="K193:K199"/>
    <mergeCell ref="A58:A60"/>
    <mergeCell ref="B99:B100"/>
    <mergeCell ref="K143:K157"/>
    <mergeCell ref="K158:K165"/>
    <mergeCell ref="K121:K133"/>
    <mergeCell ref="B58:B60"/>
    <mergeCell ref="K134:K142"/>
    <mergeCell ref="K75:K98"/>
    <mergeCell ref="K167:K173"/>
    <mergeCell ref="K181:K186"/>
    <mergeCell ref="B121:B122"/>
    <mergeCell ref="B189:B191"/>
    <mergeCell ref="K189:K191"/>
    <mergeCell ref="B181:B183"/>
    <mergeCell ref="K187:K188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5" manualBreakCount="5">
    <brk id="25" max="10" man="1"/>
    <brk id="57" max="10" man="1"/>
    <brk id="133" max="10" man="1"/>
    <brk id="161" max="10" man="1"/>
    <brk id="192" max="10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view="pageBreakPreview" zoomScaleSheetLayoutView="100" zoomScalePageLayoutView="0" workbookViewId="0" topLeftCell="A27">
      <selection activeCell="B53" sqref="B53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85.00390625" style="51" customWidth="1"/>
    <col min="6" max="6" width="13.75390625" style="0" customWidth="1"/>
    <col min="7" max="7" width="14.75390625" style="0" customWidth="1"/>
  </cols>
  <sheetData>
    <row r="2" spans="1:4" ht="18.75">
      <c r="A2" s="261" t="s">
        <v>376</v>
      </c>
      <c r="B2" s="261"/>
      <c r="C2" s="261"/>
      <c r="D2" s="261"/>
    </row>
    <row r="3" spans="1:5" ht="19.5" thickBot="1">
      <c r="A3" s="23"/>
      <c r="B3" s="23"/>
      <c r="C3" s="23"/>
      <c r="E3" s="52"/>
    </row>
    <row r="4" spans="1:7" ht="30.75" thickBot="1">
      <c r="A4" s="157" t="s">
        <v>355</v>
      </c>
      <c r="B4" s="158" t="s">
        <v>377</v>
      </c>
      <c r="C4" s="158" t="s">
        <v>378</v>
      </c>
      <c r="D4" s="58" t="s">
        <v>379</v>
      </c>
      <c r="E4" s="160" t="s">
        <v>380</v>
      </c>
      <c r="F4" s="158" t="s">
        <v>381</v>
      </c>
      <c r="G4" s="159" t="s">
        <v>382</v>
      </c>
    </row>
    <row r="5" spans="1:7" ht="30">
      <c r="A5" s="33">
        <v>1</v>
      </c>
      <c r="B5" s="214" t="s">
        <v>383</v>
      </c>
      <c r="C5" s="62">
        <f>SUM(C6:C16)</f>
        <v>11</v>
      </c>
      <c r="D5" s="62">
        <f>SUM(D6:D16)</f>
        <v>17</v>
      </c>
      <c r="E5" s="95"/>
      <c r="F5" s="215"/>
      <c r="G5" s="216"/>
    </row>
    <row r="6" spans="1:7" ht="22.5">
      <c r="A6" s="25"/>
      <c r="B6" s="53"/>
      <c r="C6" s="50">
        <v>1</v>
      </c>
      <c r="D6" s="50">
        <v>1</v>
      </c>
      <c r="E6" s="95" t="s">
        <v>518</v>
      </c>
      <c r="F6" s="77"/>
      <c r="G6" s="217"/>
    </row>
    <row r="7" spans="1:7" ht="11.25" customHeight="1">
      <c r="A7" s="25"/>
      <c r="B7" s="53"/>
      <c r="C7" s="50">
        <v>1</v>
      </c>
      <c r="D7" s="50">
        <v>1</v>
      </c>
      <c r="E7" s="95" t="s">
        <v>519</v>
      </c>
      <c r="F7" s="77"/>
      <c r="G7" s="217"/>
    </row>
    <row r="8" spans="1:7" ht="11.25" customHeight="1">
      <c r="A8" s="25"/>
      <c r="B8" s="53"/>
      <c r="C8" s="50">
        <v>1</v>
      </c>
      <c r="D8" s="50">
        <v>1</v>
      </c>
      <c r="E8" s="95" t="s">
        <v>520</v>
      </c>
      <c r="F8" s="77"/>
      <c r="G8" s="217"/>
    </row>
    <row r="9" spans="1:7" ht="11.25" customHeight="1">
      <c r="A9" s="25"/>
      <c r="B9" s="53"/>
      <c r="C9" s="50">
        <v>1</v>
      </c>
      <c r="D9" s="50">
        <v>2</v>
      </c>
      <c r="E9" s="95" t="s">
        <v>521</v>
      </c>
      <c r="F9" s="77"/>
      <c r="G9" s="217"/>
    </row>
    <row r="10" spans="1:7" ht="11.25" customHeight="1">
      <c r="A10" s="25"/>
      <c r="B10" s="53"/>
      <c r="C10" s="50">
        <v>1</v>
      </c>
      <c r="D10" s="50">
        <v>2</v>
      </c>
      <c r="E10" s="95" t="s">
        <v>522</v>
      </c>
      <c r="F10" s="77"/>
      <c r="G10" s="217"/>
    </row>
    <row r="11" spans="1:7" ht="11.25" customHeight="1">
      <c r="A11" s="25"/>
      <c r="B11" s="53"/>
      <c r="C11" s="50">
        <v>1</v>
      </c>
      <c r="D11" s="50">
        <v>2</v>
      </c>
      <c r="E11" s="95" t="s">
        <v>102</v>
      </c>
      <c r="F11" s="77"/>
      <c r="G11" s="217"/>
    </row>
    <row r="12" spans="1:7" ht="11.25" customHeight="1">
      <c r="A12" s="25"/>
      <c r="B12" s="53"/>
      <c r="C12" s="50">
        <v>1</v>
      </c>
      <c r="D12" s="50">
        <v>2</v>
      </c>
      <c r="E12" s="95" t="s">
        <v>0</v>
      </c>
      <c r="F12" s="77"/>
      <c r="G12" s="217"/>
    </row>
    <row r="13" spans="1:7" ht="11.25" customHeight="1">
      <c r="A13" s="25"/>
      <c r="B13" s="53"/>
      <c r="C13" s="50">
        <v>1</v>
      </c>
      <c r="D13" s="50">
        <v>1</v>
      </c>
      <c r="E13" s="95" t="s">
        <v>1</v>
      </c>
      <c r="F13" s="77"/>
      <c r="G13" s="217"/>
    </row>
    <row r="14" spans="1:7" ht="11.25" customHeight="1">
      <c r="A14" s="25"/>
      <c r="B14" s="53"/>
      <c r="C14" s="50">
        <v>1</v>
      </c>
      <c r="D14" s="50">
        <v>2</v>
      </c>
      <c r="E14" s="95" t="s">
        <v>103</v>
      </c>
      <c r="F14" s="77"/>
      <c r="G14" s="217"/>
    </row>
    <row r="15" spans="1:7" ht="11.25" customHeight="1">
      <c r="A15" s="25"/>
      <c r="B15" s="53"/>
      <c r="C15" s="50">
        <v>1</v>
      </c>
      <c r="D15" s="50">
        <v>1</v>
      </c>
      <c r="E15" s="95" t="s">
        <v>2</v>
      </c>
      <c r="F15" s="77"/>
      <c r="G15" s="217"/>
    </row>
    <row r="16" spans="1:7" ht="11.25" customHeight="1" thickBot="1">
      <c r="A16" s="25"/>
      <c r="B16" s="53"/>
      <c r="C16" s="50">
        <v>1</v>
      </c>
      <c r="D16" s="50">
        <v>2</v>
      </c>
      <c r="E16" s="95" t="s">
        <v>3</v>
      </c>
      <c r="F16" s="77"/>
      <c r="G16" s="217"/>
    </row>
    <row r="17" spans="1:7" ht="15">
      <c r="A17" s="33">
        <v>2</v>
      </c>
      <c r="B17" s="214" t="s">
        <v>384</v>
      </c>
      <c r="C17" s="62">
        <f>C18+C26</f>
        <v>12</v>
      </c>
      <c r="D17" s="218">
        <f>D18+D26</f>
        <v>205</v>
      </c>
      <c r="E17" s="219"/>
      <c r="F17" s="215"/>
      <c r="G17" s="216"/>
    </row>
    <row r="18" spans="1:7" ht="15">
      <c r="A18" s="25"/>
      <c r="B18" s="53" t="s">
        <v>385</v>
      </c>
      <c r="C18" s="36">
        <f>SUM(C19:C25)</f>
        <v>7</v>
      </c>
      <c r="D18" s="55">
        <f>SUM(D19:D25)</f>
        <v>26</v>
      </c>
      <c r="E18" s="96"/>
      <c r="F18" s="77"/>
      <c r="G18" s="217"/>
    </row>
    <row r="19" spans="1:7" ht="11.25" customHeight="1">
      <c r="A19" s="25"/>
      <c r="B19" s="53"/>
      <c r="C19" s="92">
        <v>1</v>
      </c>
      <c r="D19" s="84">
        <v>2</v>
      </c>
      <c r="E19" s="95" t="s">
        <v>328</v>
      </c>
      <c r="F19" s="77"/>
      <c r="G19" s="217"/>
    </row>
    <row r="20" spans="1:7" ht="11.25" customHeight="1">
      <c r="A20" s="25"/>
      <c r="B20" s="53"/>
      <c r="C20" s="92">
        <v>1</v>
      </c>
      <c r="D20" s="84">
        <v>3</v>
      </c>
      <c r="E20" s="95" t="s">
        <v>329</v>
      </c>
      <c r="F20" s="77"/>
      <c r="G20" s="217"/>
    </row>
    <row r="21" spans="1:7" ht="11.25" customHeight="1">
      <c r="A21" s="25"/>
      <c r="B21" s="53"/>
      <c r="C21" s="92">
        <v>1</v>
      </c>
      <c r="D21" s="84">
        <v>3</v>
      </c>
      <c r="E21" s="95" t="s">
        <v>330</v>
      </c>
      <c r="F21" s="77"/>
      <c r="G21" s="217"/>
    </row>
    <row r="22" spans="1:7" ht="11.25" customHeight="1">
      <c r="A22" s="25"/>
      <c r="B22" s="53"/>
      <c r="C22" s="92">
        <v>1</v>
      </c>
      <c r="D22" s="84">
        <v>6</v>
      </c>
      <c r="E22" s="95" t="s">
        <v>331</v>
      </c>
      <c r="F22" s="77"/>
      <c r="G22" s="217"/>
    </row>
    <row r="23" spans="1:7" ht="11.25" customHeight="1">
      <c r="A23" s="25"/>
      <c r="B23" s="53"/>
      <c r="C23" s="92">
        <v>1</v>
      </c>
      <c r="D23" s="84">
        <v>6</v>
      </c>
      <c r="E23" s="95" t="s">
        <v>332</v>
      </c>
      <c r="F23" s="77"/>
      <c r="G23" s="217"/>
    </row>
    <row r="24" spans="1:7" ht="11.25" customHeight="1">
      <c r="A24" s="25"/>
      <c r="B24" s="53"/>
      <c r="C24" s="92">
        <v>1</v>
      </c>
      <c r="D24" s="84">
        <v>3</v>
      </c>
      <c r="E24" s="95" t="s">
        <v>333</v>
      </c>
      <c r="F24" s="77"/>
      <c r="G24" s="217"/>
    </row>
    <row r="25" spans="1:7" ht="11.25" customHeight="1">
      <c r="A25" s="25"/>
      <c r="B25" s="53"/>
      <c r="C25" s="92">
        <v>1</v>
      </c>
      <c r="D25" s="84">
        <v>3</v>
      </c>
      <c r="E25" s="220" t="s">
        <v>334</v>
      </c>
      <c r="F25" s="77"/>
      <c r="G25" s="217"/>
    </row>
    <row r="26" spans="1:7" ht="11.25" customHeight="1">
      <c r="A26" s="25"/>
      <c r="B26" s="53" t="s">
        <v>386</v>
      </c>
      <c r="C26" s="36">
        <f>SUM(C27:C31)</f>
        <v>5</v>
      </c>
      <c r="D26" s="55">
        <f>SUM(D27:D31)</f>
        <v>179</v>
      </c>
      <c r="E26" s="96"/>
      <c r="F26" s="77"/>
      <c r="G26" s="217"/>
    </row>
    <row r="27" spans="1:7" ht="15">
      <c r="A27" s="25"/>
      <c r="B27" s="53"/>
      <c r="C27" s="36">
        <v>1</v>
      </c>
      <c r="D27" s="55">
        <v>12</v>
      </c>
      <c r="E27" s="95" t="s">
        <v>335</v>
      </c>
      <c r="F27" s="77" t="s">
        <v>336</v>
      </c>
      <c r="G27" s="217"/>
    </row>
    <row r="28" spans="1:7" ht="11.25" customHeight="1">
      <c r="A28" s="25"/>
      <c r="B28" s="53"/>
      <c r="C28" s="36">
        <v>1</v>
      </c>
      <c r="D28" s="55">
        <v>56</v>
      </c>
      <c r="E28" s="95" t="s">
        <v>337</v>
      </c>
      <c r="F28" s="77"/>
      <c r="G28" s="217"/>
    </row>
    <row r="29" spans="1:7" ht="11.25" customHeight="1">
      <c r="A29" s="25"/>
      <c r="B29" s="53"/>
      <c r="C29" s="36">
        <v>1</v>
      </c>
      <c r="D29" s="55">
        <v>36</v>
      </c>
      <c r="E29" s="95" t="s">
        <v>338</v>
      </c>
      <c r="F29" s="77"/>
      <c r="G29" s="217"/>
    </row>
    <row r="30" spans="1:7" ht="11.25" customHeight="1">
      <c r="A30" s="25"/>
      <c r="B30" s="53"/>
      <c r="C30" s="36">
        <v>1</v>
      </c>
      <c r="D30" s="55">
        <v>36</v>
      </c>
      <c r="E30" s="95" t="s">
        <v>339</v>
      </c>
      <c r="F30" s="77"/>
      <c r="G30" s="217"/>
    </row>
    <row r="31" spans="1:7" ht="11.25" customHeight="1" thickBot="1">
      <c r="A31" s="25"/>
      <c r="B31" s="53"/>
      <c r="C31" s="36">
        <v>1</v>
      </c>
      <c r="D31" s="55">
        <v>39</v>
      </c>
      <c r="E31" s="95" t="s">
        <v>340</v>
      </c>
      <c r="F31" s="77"/>
      <c r="G31" s="217"/>
    </row>
    <row r="32" spans="1:7" ht="11.25" customHeight="1">
      <c r="A32" s="33">
        <v>3</v>
      </c>
      <c r="B32" s="214" t="s">
        <v>387</v>
      </c>
      <c r="C32" s="36">
        <f>C33+C35</f>
        <v>12</v>
      </c>
      <c r="D32" s="55">
        <f>D33+D35</f>
        <v>22</v>
      </c>
      <c r="E32" s="219"/>
      <c r="F32" s="215"/>
      <c r="G32" s="216"/>
    </row>
    <row r="33" spans="1:7" ht="15">
      <c r="A33" s="197"/>
      <c r="B33" s="53" t="s">
        <v>392</v>
      </c>
      <c r="C33" s="36">
        <f>C34</f>
        <v>1</v>
      </c>
      <c r="D33" s="55">
        <f>D34</f>
        <v>1</v>
      </c>
      <c r="E33" s="96"/>
      <c r="F33" s="77"/>
      <c r="G33" s="217"/>
    </row>
    <row r="34" spans="1:7" ht="22.5">
      <c r="A34" s="197"/>
      <c r="B34" s="53"/>
      <c r="C34" s="36">
        <v>1</v>
      </c>
      <c r="D34" s="55">
        <v>1</v>
      </c>
      <c r="E34" s="95" t="s">
        <v>4</v>
      </c>
      <c r="F34" s="77"/>
      <c r="G34" s="217"/>
    </row>
    <row r="35" spans="1:7" ht="11.25" customHeight="1">
      <c r="A35" s="197"/>
      <c r="B35" s="53" t="s">
        <v>393</v>
      </c>
      <c r="C35" s="36">
        <f>SUM(C36:C46)</f>
        <v>11</v>
      </c>
      <c r="D35" s="55">
        <f>SUM(D36:D46)</f>
        <v>21</v>
      </c>
      <c r="E35" s="95"/>
      <c r="F35" s="77"/>
      <c r="G35" s="217"/>
    </row>
    <row r="36" spans="1:7" ht="22.5">
      <c r="A36" s="197"/>
      <c r="B36" s="53"/>
      <c r="C36" s="36">
        <v>1</v>
      </c>
      <c r="D36" s="55">
        <v>2</v>
      </c>
      <c r="E36" s="95" t="s">
        <v>5</v>
      </c>
      <c r="F36" s="77"/>
      <c r="G36" s="217"/>
    </row>
    <row r="37" spans="1:7" ht="22.5">
      <c r="A37" s="197"/>
      <c r="B37" s="53"/>
      <c r="C37" s="36">
        <v>1</v>
      </c>
      <c r="D37" s="55">
        <v>5</v>
      </c>
      <c r="E37" s="95" t="s">
        <v>6</v>
      </c>
      <c r="F37" s="77"/>
      <c r="G37" s="217"/>
    </row>
    <row r="38" spans="1:7" ht="15">
      <c r="A38" s="197"/>
      <c r="B38" s="53"/>
      <c r="C38" s="36">
        <v>1</v>
      </c>
      <c r="D38" s="55">
        <v>2</v>
      </c>
      <c r="E38" s="95" t="s">
        <v>7</v>
      </c>
      <c r="F38" s="77"/>
      <c r="G38" s="217"/>
    </row>
    <row r="39" spans="1:7" ht="11.25" customHeight="1">
      <c r="A39" s="197"/>
      <c r="B39" s="53"/>
      <c r="C39" s="36">
        <v>1</v>
      </c>
      <c r="D39" s="55">
        <v>1</v>
      </c>
      <c r="E39" s="95" t="s">
        <v>8</v>
      </c>
      <c r="F39" s="77"/>
      <c r="G39" s="217"/>
    </row>
    <row r="40" spans="1:7" ht="15">
      <c r="A40" s="197"/>
      <c r="B40" s="53"/>
      <c r="C40" s="36">
        <v>1</v>
      </c>
      <c r="D40" s="55">
        <v>1</v>
      </c>
      <c r="E40" s="95" t="s">
        <v>9</v>
      </c>
      <c r="F40" s="77"/>
      <c r="G40" s="217"/>
    </row>
    <row r="41" spans="1:7" ht="11.25" customHeight="1">
      <c r="A41" s="197"/>
      <c r="B41" s="53"/>
      <c r="C41" s="36">
        <v>1</v>
      </c>
      <c r="D41" s="55">
        <v>1</v>
      </c>
      <c r="E41" s="95" t="s">
        <v>10</v>
      </c>
      <c r="F41" s="77"/>
      <c r="G41" s="217"/>
    </row>
    <row r="42" spans="1:7" ht="11.25" customHeight="1">
      <c r="A42" s="197"/>
      <c r="B42" s="53"/>
      <c r="C42" s="36">
        <v>1</v>
      </c>
      <c r="D42" s="55">
        <v>1</v>
      </c>
      <c r="E42" s="95" t="s">
        <v>11</v>
      </c>
      <c r="F42" s="77"/>
      <c r="G42" s="217"/>
    </row>
    <row r="43" spans="1:7" ht="11.25" customHeight="1">
      <c r="A43" s="197"/>
      <c r="B43" s="53"/>
      <c r="C43" s="36">
        <v>1</v>
      </c>
      <c r="D43" s="55">
        <v>2</v>
      </c>
      <c r="E43" s="95" t="s">
        <v>12</v>
      </c>
      <c r="F43" s="77"/>
      <c r="G43" s="217"/>
    </row>
    <row r="44" spans="1:7" ht="11.25" customHeight="1">
      <c r="A44" s="197"/>
      <c r="B44" s="53"/>
      <c r="C44" s="36">
        <v>1</v>
      </c>
      <c r="D44" s="55">
        <v>3</v>
      </c>
      <c r="E44" s="95" t="s">
        <v>13</v>
      </c>
      <c r="F44" s="77"/>
      <c r="G44" s="217"/>
    </row>
    <row r="45" spans="1:7" ht="11.25" customHeight="1">
      <c r="A45" s="197"/>
      <c r="B45" s="53"/>
      <c r="C45" s="36">
        <v>1</v>
      </c>
      <c r="D45" s="55">
        <v>1</v>
      </c>
      <c r="E45" s="95" t="s">
        <v>14</v>
      </c>
      <c r="F45" s="77"/>
      <c r="G45" s="217"/>
    </row>
    <row r="46" spans="1:7" ht="11.25" customHeight="1" thickBot="1">
      <c r="A46" s="197"/>
      <c r="B46" s="53"/>
      <c r="C46" s="36">
        <v>1</v>
      </c>
      <c r="D46" s="55">
        <v>2</v>
      </c>
      <c r="E46" s="95" t="s">
        <v>15</v>
      </c>
      <c r="F46" s="77"/>
      <c r="G46" s="217"/>
    </row>
    <row r="47" spans="1:7" ht="15.75" thickBot="1">
      <c r="A47" s="221"/>
      <c r="B47" s="61" t="s">
        <v>578</v>
      </c>
      <c r="C47" s="36">
        <f>C32+C17+C5</f>
        <v>35</v>
      </c>
      <c r="D47" s="55">
        <f>D32+D17+D5</f>
        <v>244</v>
      </c>
      <c r="E47" s="97"/>
      <c r="F47" s="222"/>
      <c r="G47" s="223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21.75390625" style="0" customWidth="1"/>
    <col min="4" max="4" width="75.875" style="0" customWidth="1"/>
    <col min="5" max="5" width="12.75390625" style="0" customWidth="1"/>
  </cols>
  <sheetData>
    <row r="1" spans="1:8" ht="95.25" customHeight="1">
      <c r="A1" s="48" t="s">
        <v>355</v>
      </c>
      <c r="B1" s="48" t="s">
        <v>394</v>
      </c>
      <c r="C1" s="48" t="s">
        <v>365</v>
      </c>
      <c r="D1" s="48" t="s">
        <v>395</v>
      </c>
      <c r="E1" s="48" t="s">
        <v>396</v>
      </c>
      <c r="F1" s="49" t="s">
        <v>389</v>
      </c>
      <c r="G1" s="48" t="s">
        <v>353</v>
      </c>
      <c r="H1" s="48" t="s">
        <v>390</v>
      </c>
    </row>
    <row r="2" spans="1:8" ht="15.75">
      <c r="A2" s="269" t="s">
        <v>544</v>
      </c>
      <c r="B2" s="270"/>
      <c r="C2" s="270"/>
      <c r="D2" s="270"/>
      <c r="E2" s="270"/>
      <c r="F2" s="271"/>
      <c r="G2" s="271"/>
      <c r="H2" s="272"/>
    </row>
    <row r="3" spans="1:8" ht="22.5">
      <c r="A3" s="21">
        <v>1</v>
      </c>
      <c r="B3" s="21" t="s">
        <v>107</v>
      </c>
      <c r="C3" s="24"/>
      <c r="D3" s="63" t="s">
        <v>279</v>
      </c>
      <c r="E3" s="64">
        <v>1</v>
      </c>
      <c r="F3" s="14"/>
      <c r="G3" s="14"/>
      <c r="H3" s="14"/>
    </row>
    <row r="4" spans="1:8" ht="15">
      <c r="A4" s="21"/>
      <c r="B4" s="21"/>
      <c r="C4" s="24"/>
      <c r="D4" s="63" t="s">
        <v>280</v>
      </c>
      <c r="E4" s="64">
        <v>1</v>
      </c>
      <c r="F4" s="14"/>
      <c r="G4" s="14"/>
      <c r="H4" s="14"/>
    </row>
    <row r="5" spans="1:8" ht="15">
      <c r="A5" s="21">
        <v>2</v>
      </c>
      <c r="B5" s="21" t="s">
        <v>106</v>
      </c>
      <c r="C5" s="24"/>
      <c r="D5" s="70" t="s">
        <v>399</v>
      </c>
      <c r="E5" s="72">
        <v>22</v>
      </c>
      <c r="F5" s="14"/>
      <c r="G5" s="14"/>
      <c r="H5" s="14"/>
    </row>
    <row r="6" spans="1:8" ht="15">
      <c r="A6" s="21"/>
      <c r="B6" s="21"/>
      <c r="C6" s="24"/>
      <c r="D6" s="70" t="s">
        <v>400</v>
      </c>
      <c r="E6" s="72">
        <v>1</v>
      </c>
      <c r="F6" s="14"/>
      <c r="G6" s="14"/>
      <c r="H6" s="14"/>
    </row>
    <row r="7" spans="1:8" ht="15">
      <c r="A7" s="21"/>
      <c r="B7" s="21"/>
      <c r="C7" s="24"/>
      <c r="D7" s="70" t="s">
        <v>319</v>
      </c>
      <c r="E7" s="72">
        <v>2</v>
      </c>
      <c r="F7" s="14"/>
      <c r="G7" s="14"/>
      <c r="H7" s="14"/>
    </row>
    <row r="8" spans="1:8" ht="15.75" thickBot="1">
      <c r="A8" s="21"/>
      <c r="B8" s="21"/>
      <c r="C8" s="24"/>
      <c r="D8" s="70" t="s">
        <v>401</v>
      </c>
      <c r="E8" s="72">
        <v>1</v>
      </c>
      <c r="F8" s="14"/>
      <c r="G8" s="14"/>
      <c r="H8" s="14"/>
    </row>
    <row r="9" spans="1:8" ht="15">
      <c r="A9" s="21">
        <v>3</v>
      </c>
      <c r="B9" s="21" t="s">
        <v>320</v>
      </c>
      <c r="C9" s="24"/>
      <c r="D9" s="65" t="s">
        <v>316</v>
      </c>
      <c r="E9" s="66">
        <v>1</v>
      </c>
      <c r="F9" s="14"/>
      <c r="G9" s="14"/>
      <c r="H9" s="14"/>
    </row>
    <row r="10" spans="1:8" ht="15">
      <c r="A10" s="21"/>
      <c r="B10" s="21"/>
      <c r="C10" s="24"/>
      <c r="D10" s="63" t="s">
        <v>317</v>
      </c>
      <c r="E10" s="67">
        <v>1</v>
      </c>
      <c r="F10" s="14"/>
      <c r="G10" s="14"/>
      <c r="H10" s="14"/>
    </row>
    <row r="11" spans="1:8" ht="23.25" customHeight="1">
      <c r="A11" s="21"/>
      <c r="B11" s="21"/>
      <c r="C11" s="24"/>
      <c r="D11" s="205" t="s">
        <v>118</v>
      </c>
      <c r="E11" s="224">
        <v>1</v>
      </c>
      <c r="F11" s="14"/>
      <c r="G11" s="14"/>
      <c r="H11" s="14"/>
    </row>
    <row r="12" spans="1:8" ht="15.75" thickBot="1">
      <c r="A12" s="21"/>
      <c r="B12" s="21"/>
      <c r="C12" s="24"/>
      <c r="D12" s="68" t="s">
        <v>318</v>
      </c>
      <c r="E12" s="69">
        <v>1</v>
      </c>
      <c r="F12" s="14"/>
      <c r="G12" s="14"/>
      <c r="H12" s="14"/>
    </row>
    <row r="13" spans="1:8" ht="15">
      <c r="A13" s="21"/>
      <c r="B13" s="21"/>
      <c r="C13" s="24"/>
      <c r="D13" s="70" t="s">
        <v>318</v>
      </c>
      <c r="E13" s="71">
        <v>1</v>
      </c>
      <c r="F13" s="14"/>
      <c r="G13" s="14"/>
      <c r="H13" s="14"/>
    </row>
    <row r="14" spans="1:8" ht="15">
      <c r="A14" s="21">
        <v>4</v>
      </c>
      <c r="B14" s="21" t="s">
        <v>227</v>
      </c>
      <c r="C14" s="24"/>
      <c r="D14" s="70" t="s">
        <v>402</v>
      </c>
      <c r="E14" s="71">
        <v>1</v>
      </c>
      <c r="F14" s="14"/>
      <c r="G14" s="14"/>
      <c r="H14" s="14"/>
    </row>
    <row r="15" spans="1:8" ht="15">
      <c r="A15" s="21"/>
      <c r="B15" s="21"/>
      <c r="C15" s="24"/>
      <c r="D15" s="70" t="s">
        <v>403</v>
      </c>
      <c r="E15" s="71">
        <v>1</v>
      </c>
      <c r="F15" s="14"/>
      <c r="G15" s="14"/>
      <c r="H15" s="14"/>
    </row>
    <row r="16" spans="1:8" ht="15">
      <c r="A16" s="21"/>
      <c r="B16" s="21"/>
      <c r="C16" s="24"/>
      <c r="D16" s="70" t="s">
        <v>404</v>
      </c>
      <c r="E16" s="71">
        <v>1</v>
      </c>
      <c r="F16" s="14"/>
      <c r="G16" s="14"/>
      <c r="H16" s="14"/>
    </row>
    <row r="17" spans="1:8" ht="15">
      <c r="A17" s="21"/>
      <c r="B17" s="21"/>
      <c r="C17" s="24"/>
      <c r="D17" s="70" t="s">
        <v>405</v>
      </c>
      <c r="E17" s="71">
        <v>1</v>
      </c>
      <c r="F17" s="14"/>
      <c r="G17" s="14"/>
      <c r="H17" s="14"/>
    </row>
    <row r="18" spans="1:8" ht="15">
      <c r="A18" s="21"/>
      <c r="B18" s="21"/>
      <c r="C18" s="24"/>
      <c r="D18" s="70" t="s">
        <v>406</v>
      </c>
      <c r="E18" s="71">
        <v>1</v>
      </c>
      <c r="F18" s="14"/>
      <c r="G18" s="14"/>
      <c r="H18" s="14"/>
    </row>
    <row r="19" spans="1:8" ht="15">
      <c r="A19" s="21"/>
      <c r="B19" s="21"/>
      <c r="C19" s="24"/>
      <c r="D19" s="70" t="s">
        <v>407</v>
      </c>
      <c r="E19" s="71">
        <v>1</v>
      </c>
      <c r="F19" s="14"/>
      <c r="G19" s="14"/>
      <c r="H19" s="14"/>
    </row>
    <row r="20" spans="1:8" ht="15">
      <c r="A20" s="21"/>
      <c r="B20" s="21"/>
      <c r="C20" s="24"/>
      <c r="D20" s="70" t="s">
        <v>408</v>
      </c>
      <c r="E20" s="71">
        <v>1</v>
      </c>
      <c r="F20" s="14"/>
      <c r="G20" s="14"/>
      <c r="H20" s="14"/>
    </row>
    <row r="21" spans="1:8" ht="15">
      <c r="A21" s="21"/>
      <c r="B21" s="21"/>
      <c r="C21" s="24"/>
      <c r="D21" s="70" t="s">
        <v>409</v>
      </c>
      <c r="E21" s="71">
        <v>1</v>
      </c>
      <c r="F21" s="14"/>
      <c r="G21" s="14"/>
      <c r="H21" s="14"/>
    </row>
    <row r="22" spans="1:8" ht="15">
      <c r="A22" s="21"/>
      <c r="B22" s="21"/>
      <c r="C22" s="24"/>
      <c r="D22" s="70" t="s">
        <v>410</v>
      </c>
      <c r="E22" s="71">
        <v>1</v>
      </c>
      <c r="F22" s="14"/>
      <c r="G22" s="14"/>
      <c r="H22" s="14"/>
    </row>
    <row r="23" spans="1:8" ht="15">
      <c r="A23" s="21"/>
      <c r="B23" s="21"/>
      <c r="C23" s="24"/>
      <c r="D23" s="70" t="s">
        <v>411</v>
      </c>
      <c r="E23" s="71">
        <v>1</v>
      </c>
      <c r="F23" s="14"/>
      <c r="G23" s="14"/>
      <c r="H23" s="14"/>
    </row>
    <row r="24" spans="1:8" ht="15">
      <c r="A24" s="21"/>
      <c r="B24" s="21"/>
      <c r="C24" s="24"/>
      <c r="D24" s="70" t="s">
        <v>412</v>
      </c>
      <c r="E24" s="71">
        <v>1</v>
      </c>
      <c r="F24" s="14"/>
      <c r="G24" s="14"/>
      <c r="H24" s="14"/>
    </row>
    <row r="25" spans="1:8" ht="15">
      <c r="A25" s="21"/>
      <c r="B25" s="21"/>
      <c r="C25" s="24"/>
      <c r="D25" s="70" t="s">
        <v>413</v>
      </c>
      <c r="E25" s="71">
        <v>1</v>
      </c>
      <c r="F25" s="14"/>
      <c r="G25" s="14"/>
      <c r="H25" s="14"/>
    </row>
    <row r="26" spans="1:8" ht="15">
      <c r="A26" s="21"/>
      <c r="B26" s="21"/>
      <c r="C26" s="24"/>
      <c r="D26" s="70" t="s">
        <v>414</v>
      </c>
      <c r="E26" s="71">
        <v>1</v>
      </c>
      <c r="F26" s="14"/>
      <c r="G26" s="14"/>
      <c r="H26" s="14"/>
    </row>
    <row r="27" spans="1:8" ht="15">
      <c r="A27" s="21"/>
      <c r="B27" s="21"/>
      <c r="C27" s="24"/>
      <c r="D27" s="70" t="s">
        <v>415</v>
      </c>
      <c r="E27" s="71">
        <v>1</v>
      </c>
      <c r="F27" s="14"/>
      <c r="G27" s="14"/>
      <c r="H27" s="14"/>
    </row>
    <row r="28" spans="1:8" ht="15">
      <c r="A28" s="21"/>
      <c r="B28" s="21"/>
      <c r="C28" s="24"/>
      <c r="D28" s="70" t="s">
        <v>416</v>
      </c>
      <c r="E28" s="71">
        <v>1</v>
      </c>
      <c r="F28" s="14"/>
      <c r="G28" s="14"/>
      <c r="H28" s="14"/>
    </row>
    <row r="29" spans="1:8" ht="15">
      <c r="A29" s="21"/>
      <c r="B29" s="21"/>
      <c r="C29" s="24"/>
      <c r="D29" s="70" t="s">
        <v>417</v>
      </c>
      <c r="E29" s="71">
        <v>2</v>
      </c>
      <c r="F29" s="14"/>
      <c r="G29" s="14"/>
      <c r="H29" s="14"/>
    </row>
    <row r="30" spans="1:8" ht="15">
      <c r="A30" s="21"/>
      <c r="B30" s="21"/>
      <c r="C30" s="24"/>
      <c r="D30" s="70" t="s">
        <v>418</v>
      </c>
      <c r="E30" s="71">
        <v>2</v>
      </c>
      <c r="F30" s="14"/>
      <c r="G30" s="14"/>
      <c r="H30" s="14"/>
    </row>
    <row r="31" spans="1:8" ht="15">
      <c r="A31" s="21"/>
      <c r="B31" s="21"/>
      <c r="C31" s="24"/>
      <c r="D31" s="70" t="s">
        <v>419</v>
      </c>
      <c r="E31" s="71">
        <v>1</v>
      </c>
      <c r="F31" s="14"/>
      <c r="G31" s="14"/>
      <c r="H31" s="14"/>
    </row>
    <row r="32" spans="1:8" ht="15">
      <c r="A32" s="21"/>
      <c r="B32" s="21"/>
      <c r="C32" s="24"/>
      <c r="D32" s="70" t="s">
        <v>420</v>
      </c>
      <c r="E32" s="71">
        <v>1</v>
      </c>
      <c r="F32" s="14"/>
      <c r="G32" s="14"/>
      <c r="H32" s="14"/>
    </row>
    <row r="33" spans="1:8" ht="15">
      <c r="A33" s="21"/>
      <c r="B33" s="21"/>
      <c r="C33" s="24"/>
      <c r="D33" s="70" t="s">
        <v>421</v>
      </c>
      <c r="E33" s="71">
        <v>1</v>
      </c>
      <c r="F33" s="14"/>
      <c r="G33" s="14"/>
      <c r="H33" s="14"/>
    </row>
    <row r="34" spans="1:8" ht="15">
      <c r="A34" s="21"/>
      <c r="B34" s="21"/>
      <c r="C34" s="24"/>
      <c r="D34" s="70" t="s">
        <v>422</v>
      </c>
      <c r="E34" s="71">
        <v>1</v>
      </c>
      <c r="F34" s="14"/>
      <c r="G34" s="14"/>
      <c r="H34" s="14"/>
    </row>
    <row r="35" spans="1:8" ht="15">
      <c r="A35" s="21"/>
      <c r="B35" s="21"/>
      <c r="C35" s="24"/>
      <c r="D35" s="70" t="s">
        <v>423</v>
      </c>
      <c r="E35" s="71">
        <v>1</v>
      </c>
      <c r="F35" s="14"/>
      <c r="G35" s="14"/>
      <c r="H35" s="14"/>
    </row>
    <row r="36" spans="1:8" ht="15">
      <c r="A36" s="21"/>
      <c r="B36" s="21"/>
      <c r="C36" s="24"/>
      <c r="D36" s="70" t="s">
        <v>424</v>
      </c>
      <c r="E36" s="71">
        <v>1</v>
      </c>
      <c r="F36" s="14"/>
      <c r="G36" s="14"/>
      <c r="H36" s="14"/>
    </row>
    <row r="37" spans="1:8" ht="15">
      <c r="A37" s="21"/>
      <c r="B37" s="21"/>
      <c r="C37" s="24"/>
      <c r="D37" s="70" t="s">
        <v>425</v>
      </c>
      <c r="E37" s="71">
        <v>1</v>
      </c>
      <c r="F37" s="14"/>
      <c r="G37" s="14"/>
      <c r="H37" s="14"/>
    </row>
    <row r="38" spans="1:8" ht="15">
      <c r="A38" s="21"/>
      <c r="B38" s="21"/>
      <c r="C38" s="24"/>
      <c r="D38" s="70" t="s">
        <v>426</v>
      </c>
      <c r="E38" s="71">
        <v>1</v>
      </c>
      <c r="F38" s="14"/>
      <c r="G38" s="14"/>
      <c r="H38" s="14"/>
    </row>
    <row r="39" spans="1:8" ht="15">
      <c r="A39" s="21"/>
      <c r="B39" s="21"/>
      <c r="C39" s="24"/>
      <c r="D39" s="70" t="s">
        <v>427</v>
      </c>
      <c r="E39" s="71">
        <v>1</v>
      </c>
      <c r="F39" s="14"/>
      <c r="G39" s="14"/>
      <c r="H39" s="14"/>
    </row>
    <row r="40" spans="1:8" ht="15">
      <c r="A40" s="21"/>
      <c r="B40" s="21"/>
      <c r="C40" s="24"/>
      <c r="D40" s="70" t="s">
        <v>428</v>
      </c>
      <c r="E40" s="71">
        <v>1</v>
      </c>
      <c r="F40" s="14"/>
      <c r="G40" s="14"/>
      <c r="H40" s="14"/>
    </row>
    <row r="41" spans="1:8" ht="15">
      <c r="A41" s="21"/>
      <c r="B41" s="21"/>
      <c r="C41" s="24"/>
      <c r="D41" s="70" t="s">
        <v>429</v>
      </c>
      <c r="E41" s="71">
        <v>1</v>
      </c>
      <c r="F41" s="14"/>
      <c r="G41" s="14"/>
      <c r="H41" s="14"/>
    </row>
    <row r="42" spans="1:8" ht="23.25">
      <c r="A42" s="21"/>
      <c r="B42" s="21"/>
      <c r="C42" s="24"/>
      <c r="D42" s="70" t="s">
        <v>430</v>
      </c>
      <c r="E42" s="71">
        <v>1</v>
      </c>
      <c r="F42" s="14"/>
      <c r="G42" s="14"/>
      <c r="H42" s="14"/>
    </row>
    <row r="43" spans="1:8" ht="15.75" thickBot="1">
      <c r="A43" s="21"/>
      <c r="B43" s="21"/>
      <c r="C43" s="24"/>
      <c r="D43" s="70" t="s">
        <v>431</v>
      </c>
      <c r="E43" s="71">
        <v>1</v>
      </c>
      <c r="F43" s="14"/>
      <c r="G43" s="14"/>
      <c r="H43" s="14"/>
    </row>
    <row r="44" spans="1:8" ht="15">
      <c r="A44" s="21">
        <v>5</v>
      </c>
      <c r="B44" s="31" t="s">
        <v>104</v>
      </c>
      <c r="C44" s="31"/>
      <c r="D44" s="65" t="s">
        <v>298</v>
      </c>
      <c r="E44" s="73">
        <v>1</v>
      </c>
      <c r="F44" s="14"/>
      <c r="G44" s="14"/>
      <c r="H44" s="14"/>
    </row>
    <row r="45" spans="1:8" ht="15" customHeight="1" thickBot="1">
      <c r="A45" s="21"/>
      <c r="B45" s="32"/>
      <c r="C45" s="32"/>
      <c r="D45" s="225" t="s">
        <v>299</v>
      </c>
      <c r="E45" s="74">
        <v>1</v>
      </c>
      <c r="F45" s="14"/>
      <c r="G45" s="14"/>
      <c r="H45" s="14"/>
    </row>
    <row r="46" spans="1:8" ht="15">
      <c r="A46" s="21">
        <v>6</v>
      </c>
      <c r="B46" s="31" t="s">
        <v>105</v>
      </c>
      <c r="C46" s="31"/>
      <c r="D46" s="75" t="s">
        <v>300</v>
      </c>
      <c r="E46" s="76">
        <v>22</v>
      </c>
      <c r="F46" s="14"/>
      <c r="G46" s="14"/>
      <c r="H46" s="14"/>
    </row>
    <row r="47" spans="1:8" ht="23.25">
      <c r="A47" s="21"/>
      <c r="B47" s="226"/>
      <c r="C47" s="226"/>
      <c r="D47" s="227" t="s">
        <v>124</v>
      </c>
      <c r="E47" s="228">
        <v>1</v>
      </c>
      <c r="F47" s="14"/>
      <c r="G47" s="14"/>
      <c r="H47" s="14"/>
    </row>
    <row r="48" spans="1:8" ht="15">
      <c r="A48" s="21"/>
      <c r="B48" s="20"/>
      <c r="C48" s="20"/>
      <c r="D48" s="77" t="s">
        <v>301</v>
      </c>
      <c r="E48" s="78">
        <v>1</v>
      </c>
      <c r="F48" s="14"/>
      <c r="G48" s="14"/>
      <c r="H48" s="14"/>
    </row>
    <row r="49" spans="1:8" ht="15">
      <c r="A49" s="21"/>
      <c r="B49" s="20"/>
      <c r="C49" s="20"/>
      <c r="D49" s="77" t="s">
        <v>302</v>
      </c>
      <c r="E49" s="78">
        <v>1</v>
      </c>
      <c r="F49" s="14"/>
      <c r="G49" s="14"/>
      <c r="H49" s="14"/>
    </row>
    <row r="50" spans="1:8" ht="15">
      <c r="A50" s="21"/>
      <c r="B50" s="20"/>
      <c r="C50" s="20"/>
      <c r="D50" s="79" t="s">
        <v>303</v>
      </c>
      <c r="E50" s="78">
        <v>1</v>
      </c>
      <c r="F50" s="14"/>
      <c r="G50" s="14"/>
      <c r="H50" s="14"/>
    </row>
    <row r="51" spans="1:8" ht="15.75" thickBot="1">
      <c r="A51" s="21"/>
      <c r="B51" s="32"/>
      <c r="C51" s="32"/>
      <c r="D51" s="80" t="s">
        <v>304</v>
      </c>
      <c r="E51" s="81">
        <v>1</v>
      </c>
      <c r="F51" s="14"/>
      <c r="G51" s="14"/>
      <c r="H51" s="14"/>
    </row>
    <row r="52" spans="1:8" ht="15">
      <c r="A52" s="21">
        <v>7</v>
      </c>
      <c r="B52" s="31" t="s">
        <v>548</v>
      </c>
      <c r="C52" s="31"/>
      <c r="D52" s="65" t="s">
        <v>305</v>
      </c>
      <c r="E52" s="82">
        <v>1</v>
      </c>
      <c r="F52" s="14"/>
      <c r="G52" s="14"/>
      <c r="H52" s="14"/>
    </row>
    <row r="53" spans="1:8" ht="15">
      <c r="A53" s="21"/>
      <c r="B53" s="20"/>
      <c r="C53" s="20"/>
      <c r="D53" s="83" t="s">
        <v>306</v>
      </c>
      <c r="E53" s="84">
        <v>1</v>
      </c>
      <c r="F53" s="14"/>
      <c r="G53" s="14"/>
      <c r="H53" s="14"/>
    </row>
    <row r="54" spans="1:8" ht="15">
      <c r="A54" s="21"/>
      <c r="B54" s="20"/>
      <c r="C54" s="20"/>
      <c r="D54" s="63" t="s">
        <v>307</v>
      </c>
      <c r="E54" s="84">
        <v>1</v>
      </c>
      <c r="F54" s="14"/>
      <c r="G54" s="14"/>
      <c r="H54" s="14"/>
    </row>
    <row r="55" spans="1:8" ht="15">
      <c r="A55" s="21"/>
      <c r="B55" s="20"/>
      <c r="C55" s="20"/>
      <c r="D55" s="63" t="s">
        <v>308</v>
      </c>
      <c r="E55" s="84">
        <v>1</v>
      </c>
      <c r="F55" s="14"/>
      <c r="G55" s="14"/>
      <c r="H55" s="14"/>
    </row>
    <row r="56" spans="1:8" ht="15">
      <c r="A56" s="21"/>
      <c r="B56" s="20"/>
      <c r="C56" s="20"/>
      <c r="D56" s="63" t="s">
        <v>309</v>
      </c>
      <c r="E56" s="84">
        <v>1</v>
      </c>
      <c r="F56" s="14"/>
      <c r="G56" s="14"/>
      <c r="H56" s="14"/>
    </row>
    <row r="57" spans="1:8" ht="15">
      <c r="A57" s="21"/>
      <c r="B57" s="20"/>
      <c r="C57" s="20"/>
      <c r="D57" s="63" t="s">
        <v>310</v>
      </c>
      <c r="E57" s="84">
        <v>1</v>
      </c>
      <c r="F57" s="14"/>
      <c r="G57" s="14"/>
      <c r="H57" s="14"/>
    </row>
    <row r="58" spans="1:8" ht="15">
      <c r="A58" s="21"/>
      <c r="B58" s="20"/>
      <c r="C58" s="20"/>
      <c r="D58" s="63" t="s">
        <v>311</v>
      </c>
      <c r="E58" s="84">
        <v>22</v>
      </c>
      <c r="F58" s="14"/>
      <c r="G58" s="14"/>
      <c r="H58" s="14"/>
    </row>
    <row r="59" spans="1:8" ht="15">
      <c r="A59" s="21"/>
      <c r="B59" s="20"/>
      <c r="C59" s="20"/>
      <c r="D59" s="70" t="s">
        <v>119</v>
      </c>
      <c r="E59" s="72">
        <v>2</v>
      </c>
      <c r="F59" s="14"/>
      <c r="G59" s="14"/>
      <c r="H59" s="14"/>
    </row>
    <row r="60" spans="1:8" ht="22.5">
      <c r="A60" s="21"/>
      <c r="B60" s="20"/>
      <c r="C60" s="20"/>
      <c r="D60" s="63" t="s">
        <v>312</v>
      </c>
      <c r="E60" s="84">
        <v>1</v>
      </c>
      <c r="F60" s="14"/>
      <c r="G60" s="14"/>
      <c r="H60" s="14"/>
    </row>
    <row r="61" spans="1:8" ht="22.5">
      <c r="A61" s="21"/>
      <c r="B61" s="20"/>
      <c r="C61" s="20"/>
      <c r="D61" s="63" t="s">
        <v>313</v>
      </c>
      <c r="E61" s="84">
        <v>1</v>
      </c>
      <c r="F61" s="14"/>
      <c r="G61" s="14"/>
      <c r="H61" s="14"/>
    </row>
    <row r="62" spans="1:8" ht="15">
      <c r="A62" s="21"/>
      <c r="B62" s="20"/>
      <c r="C62" s="20"/>
      <c r="D62" s="63" t="s">
        <v>314</v>
      </c>
      <c r="E62" s="84">
        <v>2</v>
      </c>
      <c r="F62" s="14"/>
      <c r="G62" s="14"/>
      <c r="H62" s="14"/>
    </row>
    <row r="63" spans="1:8" ht="15.75" thickBot="1">
      <c r="A63" s="21"/>
      <c r="B63" s="32"/>
      <c r="C63" s="32"/>
      <c r="D63" s="68" t="s">
        <v>315</v>
      </c>
      <c r="E63" s="85">
        <v>1</v>
      </c>
      <c r="F63" s="14"/>
      <c r="G63" s="14"/>
      <c r="H63" s="14"/>
    </row>
    <row r="64" spans="1:8" ht="15">
      <c r="A64" s="21">
        <v>8</v>
      </c>
      <c r="B64" s="20" t="s">
        <v>357</v>
      </c>
      <c r="C64" s="24"/>
      <c r="D64" s="70" t="s">
        <v>397</v>
      </c>
      <c r="E64" s="72">
        <v>1</v>
      </c>
      <c r="F64" s="14"/>
      <c r="G64" s="14"/>
      <c r="H64" s="14"/>
    </row>
    <row r="65" spans="1:8" ht="15">
      <c r="A65" s="21"/>
      <c r="B65" s="21"/>
      <c r="C65" s="24"/>
      <c r="D65" s="70" t="s">
        <v>398</v>
      </c>
      <c r="E65" s="72">
        <v>22</v>
      </c>
      <c r="F65" s="14"/>
      <c r="G65" s="14"/>
      <c r="H65" s="14"/>
    </row>
    <row r="66" spans="1:8" ht="15.75">
      <c r="A66" s="273" t="s">
        <v>545</v>
      </c>
      <c r="B66" s="274"/>
      <c r="C66" s="274"/>
      <c r="D66" s="274"/>
      <c r="E66" s="274"/>
      <c r="F66" s="14"/>
      <c r="G66" s="14"/>
      <c r="H66" s="14"/>
    </row>
    <row r="67" spans="1:8" ht="15">
      <c r="A67" s="21">
        <v>1</v>
      </c>
      <c r="B67" s="21" t="s">
        <v>368</v>
      </c>
      <c r="C67" s="24"/>
      <c r="D67" s="77" t="s">
        <v>432</v>
      </c>
      <c r="E67" s="72">
        <v>1</v>
      </c>
      <c r="F67" s="14"/>
      <c r="G67" s="14"/>
      <c r="H67" s="14"/>
    </row>
    <row r="68" spans="1:8" ht="15">
      <c r="A68" s="21"/>
      <c r="B68" s="21"/>
      <c r="C68" s="24"/>
      <c r="D68" s="77" t="s">
        <v>433</v>
      </c>
      <c r="E68" s="72">
        <v>1</v>
      </c>
      <c r="F68" s="14"/>
      <c r="G68" s="14"/>
      <c r="H68" s="14"/>
    </row>
    <row r="69" spans="1:8" ht="15">
      <c r="A69" s="21"/>
      <c r="B69" s="21"/>
      <c r="C69" s="24"/>
      <c r="D69" s="77" t="s">
        <v>513</v>
      </c>
      <c r="E69" s="72">
        <v>1</v>
      </c>
      <c r="F69" s="14"/>
      <c r="G69" s="14"/>
      <c r="H69" s="14"/>
    </row>
    <row r="70" spans="1:8" ht="15">
      <c r="A70" s="21"/>
      <c r="B70" s="21"/>
      <c r="C70" s="24"/>
      <c r="D70" s="77" t="s">
        <v>514</v>
      </c>
      <c r="E70" s="72">
        <v>1</v>
      </c>
      <c r="F70" s="14"/>
      <c r="G70" s="14"/>
      <c r="H70" s="14"/>
    </row>
    <row r="71" spans="1:8" ht="15">
      <c r="A71" s="21"/>
      <c r="B71" s="21"/>
      <c r="C71" s="24"/>
      <c r="D71" s="77" t="s">
        <v>515</v>
      </c>
      <c r="E71" s="72">
        <v>1</v>
      </c>
      <c r="F71" s="14"/>
      <c r="G71" s="14"/>
      <c r="H71" s="14"/>
    </row>
    <row r="72" spans="1:8" ht="15">
      <c r="A72" s="21"/>
      <c r="B72" s="21"/>
      <c r="C72" s="24"/>
      <c r="D72" s="77" t="s">
        <v>516</v>
      </c>
      <c r="E72" s="72">
        <v>1</v>
      </c>
      <c r="F72" s="14"/>
      <c r="G72" s="14"/>
      <c r="H72" s="14"/>
    </row>
    <row r="73" spans="1:8" ht="15">
      <c r="A73" s="21">
        <v>2</v>
      </c>
      <c r="B73" s="21" t="s">
        <v>109</v>
      </c>
      <c r="C73" s="24"/>
      <c r="D73" s="79" t="s">
        <v>517</v>
      </c>
      <c r="E73" s="72">
        <v>22</v>
      </c>
      <c r="F73" s="14"/>
      <c r="G73" s="14"/>
      <c r="H73" s="14"/>
    </row>
    <row r="74" spans="1:8" ht="15">
      <c r="A74" s="21"/>
      <c r="B74" s="21"/>
      <c r="C74" s="24"/>
      <c r="D74" s="79" t="s">
        <v>567</v>
      </c>
      <c r="E74" s="72">
        <v>1</v>
      </c>
      <c r="F74" s="14"/>
      <c r="G74" s="14"/>
      <c r="H74" s="14"/>
    </row>
    <row r="75" spans="1:8" ht="23.25">
      <c r="A75" s="21"/>
      <c r="B75" s="21"/>
      <c r="C75" s="24"/>
      <c r="D75" s="79" t="s">
        <v>568</v>
      </c>
      <c r="E75" s="72">
        <v>2</v>
      </c>
      <c r="F75" s="14"/>
      <c r="G75" s="14"/>
      <c r="H75" s="14"/>
    </row>
    <row r="76" spans="1:8" ht="23.25">
      <c r="A76" s="21"/>
      <c r="B76" s="21"/>
      <c r="C76" s="24"/>
      <c r="D76" s="79" t="s">
        <v>569</v>
      </c>
      <c r="E76" s="72">
        <v>1</v>
      </c>
      <c r="F76" s="14"/>
      <c r="G76" s="14"/>
      <c r="H76" s="14"/>
    </row>
    <row r="77" spans="1:8" ht="22.5">
      <c r="A77" s="21"/>
      <c r="B77" s="21"/>
      <c r="C77" s="24"/>
      <c r="D77" s="229" t="s">
        <v>120</v>
      </c>
      <c r="E77" s="72">
        <v>1</v>
      </c>
      <c r="F77" s="14"/>
      <c r="G77" s="14"/>
      <c r="H77" s="14"/>
    </row>
    <row r="78" spans="1:8" ht="15">
      <c r="A78" s="21"/>
      <c r="B78" s="21"/>
      <c r="C78" s="24"/>
      <c r="D78" s="79" t="s">
        <v>570</v>
      </c>
      <c r="E78" s="72">
        <v>1</v>
      </c>
      <c r="F78" s="14"/>
      <c r="G78" s="14"/>
      <c r="H78" s="14"/>
    </row>
    <row r="79" spans="1:8" ht="15">
      <c r="A79" s="21"/>
      <c r="B79" s="21"/>
      <c r="C79" s="24"/>
      <c r="D79" s="79" t="s">
        <v>571</v>
      </c>
      <c r="E79" s="72">
        <v>1</v>
      </c>
      <c r="F79" s="14"/>
      <c r="G79" s="14"/>
      <c r="H79" s="14"/>
    </row>
    <row r="80" spans="1:8" ht="15">
      <c r="A80" s="21"/>
      <c r="B80" s="21"/>
      <c r="C80" s="24"/>
      <c r="D80" s="79" t="s">
        <v>572</v>
      </c>
      <c r="E80" s="72">
        <v>1</v>
      </c>
      <c r="F80" s="14"/>
      <c r="G80" s="14"/>
      <c r="H80" s="14"/>
    </row>
    <row r="81" spans="1:8" ht="15">
      <c r="A81" s="21"/>
      <c r="B81" s="21"/>
      <c r="C81" s="24"/>
      <c r="D81" s="79" t="s">
        <v>573</v>
      </c>
      <c r="E81" s="72">
        <v>1</v>
      </c>
      <c r="F81" s="14"/>
      <c r="G81" s="14"/>
      <c r="H81" s="14"/>
    </row>
    <row r="82" spans="1:8" ht="15.75" thickBot="1">
      <c r="A82" s="21"/>
      <c r="B82" s="21"/>
      <c r="C82" s="24"/>
      <c r="D82" s="79" t="s">
        <v>574</v>
      </c>
      <c r="E82" s="72">
        <v>1</v>
      </c>
      <c r="F82" s="14"/>
      <c r="G82" s="14"/>
      <c r="H82" s="14"/>
    </row>
    <row r="83" spans="1:8" ht="15">
      <c r="A83" s="21">
        <v>3</v>
      </c>
      <c r="B83" s="21" t="s">
        <v>108</v>
      </c>
      <c r="C83" s="24"/>
      <c r="D83" s="65" t="s">
        <v>281</v>
      </c>
      <c r="E83" s="82">
        <v>1</v>
      </c>
      <c r="F83" s="14"/>
      <c r="G83" s="14"/>
      <c r="H83" s="14"/>
    </row>
    <row r="84" spans="1:8" ht="15.75" thickBot="1">
      <c r="A84" s="21"/>
      <c r="B84" s="21"/>
      <c r="C84" s="24"/>
      <c r="D84" s="68" t="s">
        <v>282</v>
      </c>
      <c r="E84" s="85">
        <v>1</v>
      </c>
      <c r="F84" s="14"/>
      <c r="G84" s="14"/>
      <c r="H84" s="14"/>
    </row>
    <row r="85" spans="1:8" ht="15.75">
      <c r="A85" s="275" t="s">
        <v>546</v>
      </c>
      <c r="B85" s="276"/>
      <c r="C85" s="274"/>
      <c r="D85" s="274"/>
      <c r="E85" s="274"/>
      <c r="F85" s="14"/>
      <c r="G85" s="14"/>
      <c r="H85" s="14"/>
    </row>
    <row r="86" spans="1:8" ht="15.75">
      <c r="A86" s="91">
        <v>1</v>
      </c>
      <c r="B86" s="88" t="s">
        <v>321</v>
      </c>
      <c r="C86" s="86"/>
      <c r="D86" s="79" t="s">
        <v>283</v>
      </c>
      <c r="E86" s="72">
        <v>1</v>
      </c>
      <c r="F86" s="14"/>
      <c r="G86" s="14"/>
      <c r="H86" s="14"/>
    </row>
    <row r="87" spans="1:8" ht="15.75">
      <c r="A87" s="91"/>
      <c r="B87" s="60"/>
      <c r="C87" s="86"/>
      <c r="D87" s="77" t="s">
        <v>284</v>
      </c>
      <c r="E87" s="72">
        <v>1</v>
      </c>
      <c r="F87" s="14"/>
      <c r="G87" s="14"/>
      <c r="H87" s="14"/>
    </row>
    <row r="88" spans="1:8" ht="15.75">
      <c r="A88" s="91"/>
      <c r="B88" s="60"/>
      <c r="C88" s="86"/>
      <c r="D88" s="230" t="s">
        <v>121</v>
      </c>
      <c r="E88" s="72">
        <v>1</v>
      </c>
      <c r="F88" s="14"/>
      <c r="G88" s="14"/>
      <c r="H88" s="14"/>
    </row>
    <row r="89" spans="1:8" ht="15.75">
      <c r="A89" s="91"/>
      <c r="B89" s="60"/>
      <c r="C89" s="86"/>
      <c r="D89" s="79" t="s">
        <v>285</v>
      </c>
      <c r="E89" s="72">
        <v>1</v>
      </c>
      <c r="F89" s="14"/>
      <c r="G89" s="14"/>
      <c r="H89" s="14"/>
    </row>
    <row r="90" spans="1:8" ht="23.25">
      <c r="A90" s="91">
        <v>2</v>
      </c>
      <c r="B90" s="88" t="s">
        <v>322</v>
      </c>
      <c r="C90" s="86"/>
      <c r="D90" s="79" t="s">
        <v>286</v>
      </c>
      <c r="E90" s="92">
        <v>2</v>
      </c>
      <c r="F90" s="14"/>
      <c r="G90" s="14"/>
      <c r="H90" s="14"/>
    </row>
    <row r="91" spans="1:8" ht="22.5">
      <c r="A91" s="91"/>
      <c r="B91" s="20"/>
      <c r="C91" s="86"/>
      <c r="D91" s="63" t="s">
        <v>287</v>
      </c>
      <c r="E91" s="93">
        <v>1</v>
      </c>
      <c r="F91" s="14"/>
      <c r="G91" s="14"/>
      <c r="H91" s="14"/>
    </row>
    <row r="92" spans="1:8" ht="16.5" thickBot="1">
      <c r="A92" s="91"/>
      <c r="B92" s="20"/>
      <c r="C92" s="86"/>
      <c r="D92" s="79" t="s">
        <v>288</v>
      </c>
      <c r="E92" s="92">
        <v>1</v>
      </c>
      <c r="F92" s="14"/>
      <c r="G92" s="14"/>
      <c r="H92" s="14"/>
    </row>
    <row r="93" spans="1:8" ht="15.75">
      <c r="A93" s="91">
        <v>3</v>
      </c>
      <c r="B93" s="89" t="s">
        <v>550</v>
      </c>
      <c r="C93" s="86"/>
      <c r="D93" s="65" t="s">
        <v>440</v>
      </c>
      <c r="E93" s="82">
        <v>1</v>
      </c>
      <c r="F93" s="14"/>
      <c r="G93" s="14"/>
      <c r="H93" s="14"/>
    </row>
    <row r="94" spans="1:8" ht="15.75">
      <c r="A94" s="91"/>
      <c r="B94" s="20"/>
      <c r="C94" s="86"/>
      <c r="D94" s="63" t="s">
        <v>441</v>
      </c>
      <c r="E94" s="84">
        <v>2</v>
      </c>
      <c r="F94" s="14"/>
      <c r="G94" s="14"/>
      <c r="H94" s="14"/>
    </row>
    <row r="95" spans="1:8" ht="15.75">
      <c r="A95" s="91"/>
      <c r="B95" s="20"/>
      <c r="C95" s="86"/>
      <c r="D95" s="63" t="s">
        <v>442</v>
      </c>
      <c r="E95" s="84">
        <v>1</v>
      </c>
      <c r="F95" s="14"/>
      <c r="G95" s="14"/>
      <c r="H95" s="14"/>
    </row>
    <row r="96" spans="1:8" ht="23.25" customHeight="1">
      <c r="A96" s="91"/>
      <c r="B96" s="20"/>
      <c r="C96" s="86"/>
      <c r="D96" s="205" t="s">
        <v>122</v>
      </c>
      <c r="E96" s="204">
        <v>2</v>
      </c>
      <c r="F96" s="14"/>
      <c r="G96" s="14"/>
      <c r="H96" s="14"/>
    </row>
    <row r="97" spans="1:8" ht="16.5" thickBot="1">
      <c r="A97" s="91"/>
      <c r="B97" s="20"/>
      <c r="C97" s="86"/>
      <c r="D97" s="100" t="s">
        <v>443</v>
      </c>
      <c r="E97" s="85">
        <v>1</v>
      </c>
      <c r="F97" s="14"/>
      <c r="G97" s="14"/>
      <c r="H97" s="14"/>
    </row>
    <row r="98" spans="1:8" ht="15.75">
      <c r="A98" s="91">
        <v>4</v>
      </c>
      <c r="B98" s="60" t="s">
        <v>323</v>
      </c>
      <c r="C98" s="86"/>
      <c r="D98" s="65" t="s">
        <v>444</v>
      </c>
      <c r="E98" s="82">
        <v>1</v>
      </c>
      <c r="F98" s="14"/>
      <c r="G98" s="14"/>
      <c r="H98" s="14"/>
    </row>
    <row r="99" spans="1:8" ht="16.5" thickBot="1">
      <c r="A99" s="91"/>
      <c r="B99" s="20"/>
      <c r="C99" s="86"/>
      <c r="D99" s="68" t="s">
        <v>445</v>
      </c>
      <c r="E99" s="85">
        <v>1</v>
      </c>
      <c r="F99" s="14"/>
      <c r="G99" s="14"/>
      <c r="H99" s="14"/>
    </row>
    <row r="100" spans="1:8" ht="15.75">
      <c r="A100" s="91">
        <v>5</v>
      </c>
      <c r="B100" s="60" t="s">
        <v>324</v>
      </c>
      <c r="C100" s="86"/>
      <c r="D100" s="65" t="s">
        <v>446</v>
      </c>
      <c r="E100" s="82">
        <v>1</v>
      </c>
      <c r="F100" s="14"/>
      <c r="G100" s="14"/>
      <c r="H100" s="14"/>
    </row>
    <row r="101" spans="1:8" ht="15.75">
      <c r="A101" s="91"/>
      <c r="B101" s="60"/>
      <c r="C101" s="86"/>
      <c r="D101" s="83" t="s">
        <v>447</v>
      </c>
      <c r="E101" s="84">
        <v>2</v>
      </c>
      <c r="F101" s="14"/>
      <c r="G101" s="14"/>
      <c r="H101" s="14"/>
    </row>
    <row r="102" spans="1:8" ht="15.75">
      <c r="A102" s="91"/>
      <c r="B102" s="60"/>
      <c r="C102" s="86"/>
      <c r="D102" s="63" t="s">
        <v>448</v>
      </c>
      <c r="E102" s="84">
        <v>1</v>
      </c>
      <c r="F102" s="14"/>
      <c r="G102" s="14"/>
      <c r="H102" s="14"/>
    </row>
    <row r="103" spans="1:8" ht="15.75">
      <c r="A103" s="91"/>
      <c r="B103" s="60"/>
      <c r="C103" s="86"/>
      <c r="D103" s="63" t="s">
        <v>449</v>
      </c>
      <c r="E103" s="84">
        <v>1</v>
      </c>
      <c r="F103" s="14"/>
      <c r="G103" s="14"/>
      <c r="H103" s="14"/>
    </row>
    <row r="104" spans="1:8" ht="16.5" thickBot="1">
      <c r="A104" s="91"/>
      <c r="B104" s="60"/>
      <c r="C104" s="86"/>
      <c r="D104" s="68" t="s">
        <v>450</v>
      </c>
      <c r="E104" s="85">
        <v>1</v>
      </c>
      <c r="F104" s="14"/>
      <c r="G104" s="14"/>
      <c r="H104" s="14"/>
    </row>
    <row r="105" spans="1:8" ht="15.75">
      <c r="A105" s="91">
        <v>6</v>
      </c>
      <c r="B105" s="60" t="s">
        <v>600</v>
      </c>
      <c r="C105" s="86"/>
      <c r="D105" s="101" t="s">
        <v>451</v>
      </c>
      <c r="E105" s="82">
        <v>3</v>
      </c>
      <c r="F105" s="14"/>
      <c r="G105" s="14"/>
      <c r="H105" s="14"/>
    </row>
    <row r="106" spans="1:8" ht="16.5" thickBot="1">
      <c r="A106" s="91"/>
      <c r="B106" s="20"/>
      <c r="C106" s="86"/>
      <c r="D106" s="102" t="s">
        <v>452</v>
      </c>
      <c r="E106" s="85">
        <v>1</v>
      </c>
      <c r="F106" s="14"/>
      <c r="G106" s="14"/>
      <c r="H106" s="14"/>
    </row>
    <row r="107" spans="1:8" ht="15.75">
      <c r="A107" s="91">
        <v>7</v>
      </c>
      <c r="B107" s="60" t="s">
        <v>234</v>
      </c>
      <c r="C107" s="86"/>
      <c r="D107" s="103" t="s">
        <v>453</v>
      </c>
      <c r="E107" s="84">
        <v>1</v>
      </c>
      <c r="F107" s="14"/>
      <c r="G107" s="14"/>
      <c r="H107" s="14"/>
    </row>
    <row r="108" spans="3:8" ht="15.75" thickBot="1">
      <c r="C108" s="86"/>
      <c r="D108" s="100" t="s">
        <v>454</v>
      </c>
      <c r="E108" s="85">
        <v>1</v>
      </c>
      <c r="F108" s="14"/>
      <c r="G108" s="14"/>
      <c r="H108" s="14"/>
    </row>
    <row r="109" spans="1:8" ht="15.75">
      <c r="A109" s="91">
        <v>8</v>
      </c>
      <c r="B109" s="60" t="s">
        <v>235</v>
      </c>
      <c r="C109" s="86"/>
      <c r="D109" s="104" t="s">
        <v>455</v>
      </c>
      <c r="E109" s="82">
        <v>2</v>
      </c>
      <c r="F109" s="14"/>
      <c r="G109" s="14"/>
      <c r="H109" s="14"/>
    </row>
    <row r="110" spans="1:8" ht="15.75">
      <c r="A110" s="91"/>
      <c r="B110" s="20"/>
      <c r="C110" s="86"/>
      <c r="D110" s="83" t="s">
        <v>456</v>
      </c>
      <c r="E110" s="84">
        <v>2</v>
      </c>
      <c r="F110" s="14"/>
      <c r="G110" s="14"/>
      <c r="H110" s="14"/>
    </row>
    <row r="111" spans="1:8" ht="15.75">
      <c r="A111" s="91"/>
      <c r="B111" s="20"/>
      <c r="C111" s="86"/>
      <c r="D111" s="63" t="s">
        <v>457</v>
      </c>
      <c r="E111" s="84">
        <v>1</v>
      </c>
      <c r="F111" s="14"/>
      <c r="G111" s="14"/>
      <c r="H111" s="14"/>
    </row>
    <row r="112" spans="1:8" ht="16.5" thickBot="1">
      <c r="A112" s="91"/>
      <c r="B112" s="20"/>
      <c r="C112" s="86"/>
      <c r="D112" s="68" t="s">
        <v>458</v>
      </c>
      <c r="E112" s="85">
        <v>1</v>
      </c>
      <c r="F112" s="14"/>
      <c r="G112" s="14"/>
      <c r="H112" s="14"/>
    </row>
    <row r="113" spans="1:8" ht="15">
      <c r="A113" s="20">
        <v>9</v>
      </c>
      <c r="B113" s="90" t="s">
        <v>326</v>
      </c>
      <c r="C113" s="87"/>
      <c r="D113" s="22"/>
      <c r="E113" s="21"/>
      <c r="F113" s="14"/>
      <c r="G113" s="14"/>
      <c r="H113" s="14"/>
    </row>
    <row r="114" spans="1:8" ht="15.75" thickBot="1">
      <c r="A114" s="20">
        <v>10</v>
      </c>
      <c r="B114" s="60" t="s">
        <v>327</v>
      </c>
      <c r="C114" s="87"/>
      <c r="D114" s="77" t="s">
        <v>459</v>
      </c>
      <c r="E114" s="92">
        <v>1</v>
      </c>
      <c r="F114" s="14"/>
      <c r="G114" s="14"/>
      <c r="H114" s="14"/>
    </row>
    <row r="115" spans="1:8" ht="30">
      <c r="A115" s="91">
        <v>11</v>
      </c>
      <c r="B115" s="60" t="s">
        <v>549</v>
      </c>
      <c r="C115" s="86"/>
      <c r="D115" s="104" t="s">
        <v>460</v>
      </c>
      <c r="E115" s="82">
        <v>22</v>
      </c>
      <c r="F115" s="14"/>
      <c r="G115" s="14"/>
      <c r="H115" s="14"/>
    </row>
    <row r="116" spans="1:8" ht="15.75">
      <c r="A116" s="91"/>
      <c r="B116" s="20"/>
      <c r="C116" s="86"/>
      <c r="D116" s="63" t="s">
        <v>461</v>
      </c>
      <c r="E116" s="84">
        <v>1</v>
      </c>
      <c r="F116" s="14"/>
      <c r="G116" s="14"/>
      <c r="H116" s="14"/>
    </row>
    <row r="117" spans="1:8" ht="15.75">
      <c r="A117" s="91"/>
      <c r="B117" s="20"/>
      <c r="C117" s="86"/>
      <c r="D117" s="83" t="s">
        <v>462</v>
      </c>
      <c r="E117" s="84">
        <v>1</v>
      </c>
      <c r="F117" s="14"/>
      <c r="G117" s="14"/>
      <c r="H117" s="14"/>
    </row>
    <row r="118" spans="1:8" ht="15.75">
      <c r="A118" s="91"/>
      <c r="B118" s="20"/>
      <c r="C118" s="86"/>
      <c r="D118" s="83" t="s">
        <v>463</v>
      </c>
      <c r="E118" s="84">
        <v>1</v>
      </c>
      <c r="F118" s="14"/>
      <c r="G118" s="14"/>
      <c r="H118" s="14"/>
    </row>
    <row r="119" spans="1:8" ht="15.75">
      <c r="A119" s="91"/>
      <c r="B119" s="20"/>
      <c r="C119" s="86"/>
      <c r="D119" s="83" t="s">
        <v>464</v>
      </c>
      <c r="E119" s="84">
        <v>1</v>
      </c>
      <c r="F119" s="14"/>
      <c r="G119" s="14"/>
      <c r="H119" s="14"/>
    </row>
    <row r="120" spans="1:8" ht="15.75">
      <c r="A120" s="91"/>
      <c r="B120" s="20"/>
      <c r="C120" s="86"/>
      <c r="D120" s="63" t="s">
        <v>465</v>
      </c>
      <c r="E120" s="84">
        <v>1</v>
      </c>
      <c r="F120" s="14"/>
      <c r="G120" s="14"/>
      <c r="H120" s="14"/>
    </row>
    <row r="121" spans="1:8" ht="15.75">
      <c r="A121" s="91"/>
      <c r="B121" s="20"/>
      <c r="C121" s="86"/>
      <c r="D121" s="63" t="s">
        <v>466</v>
      </c>
      <c r="E121" s="84">
        <v>1</v>
      </c>
      <c r="F121" s="14"/>
      <c r="G121" s="14"/>
      <c r="H121" s="14"/>
    </row>
    <row r="122" spans="1:8" ht="15.75">
      <c r="A122" s="91"/>
      <c r="B122" s="20"/>
      <c r="C122" s="86"/>
      <c r="D122" s="83" t="s">
        <v>467</v>
      </c>
      <c r="E122" s="84">
        <v>1</v>
      </c>
      <c r="F122" s="14"/>
      <c r="G122" s="14"/>
      <c r="H122" s="14"/>
    </row>
    <row r="123" spans="1:8" ht="15.75">
      <c r="A123" s="91"/>
      <c r="B123" s="20"/>
      <c r="C123" s="86"/>
      <c r="D123" s="63" t="s">
        <v>468</v>
      </c>
      <c r="E123" s="84">
        <v>1</v>
      </c>
      <c r="F123" s="14"/>
      <c r="G123" s="14"/>
      <c r="H123" s="14"/>
    </row>
    <row r="124" spans="1:8" ht="15.75">
      <c r="A124" s="91"/>
      <c r="B124" s="20"/>
      <c r="C124" s="86"/>
      <c r="D124" s="63" t="s">
        <v>469</v>
      </c>
      <c r="E124" s="84">
        <v>1</v>
      </c>
      <c r="F124" s="14"/>
      <c r="G124" s="14"/>
      <c r="H124" s="14"/>
    </row>
    <row r="125" spans="1:8" ht="15.75">
      <c r="A125" s="91"/>
      <c r="B125" s="20"/>
      <c r="C125" s="86"/>
      <c r="D125" s="83" t="s">
        <v>470</v>
      </c>
      <c r="E125" s="84">
        <v>1</v>
      </c>
      <c r="F125" s="14"/>
      <c r="G125" s="14"/>
      <c r="H125" s="14"/>
    </row>
    <row r="126" spans="1:8" ht="22.5">
      <c r="A126" s="91"/>
      <c r="B126" s="20"/>
      <c r="C126" s="86"/>
      <c r="D126" s="63" t="s">
        <v>471</v>
      </c>
      <c r="E126" s="84">
        <v>1</v>
      </c>
      <c r="F126" s="14"/>
      <c r="G126" s="14"/>
      <c r="H126" s="14"/>
    </row>
    <row r="127" spans="1:8" ht="15.75">
      <c r="A127" s="91"/>
      <c r="B127" s="20"/>
      <c r="C127" s="86"/>
      <c r="D127" s="83" t="s">
        <v>472</v>
      </c>
      <c r="E127" s="84">
        <v>1</v>
      </c>
      <c r="F127" s="14"/>
      <c r="G127" s="14"/>
      <c r="H127" s="14"/>
    </row>
    <row r="128" spans="1:8" ht="15.75">
      <c r="A128" s="91"/>
      <c r="B128" s="20"/>
      <c r="C128" s="86"/>
      <c r="D128" s="83" t="s">
        <v>473</v>
      </c>
      <c r="E128" s="84">
        <v>1</v>
      </c>
      <c r="F128" s="14"/>
      <c r="G128" s="14"/>
      <c r="H128" s="14"/>
    </row>
    <row r="129" spans="1:8" ht="15.75">
      <c r="A129" s="91"/>
      <c r="B129" s="20"/>
      <c r="C129" s="86"/>
      <c r="D129" s="83" t="s">
        <v>474</v>
      </c>
      <c r="E129" s="84">
        <v>1</v>
      </c>
      <c r="F129" s="14"/>
      <c r="G129" s="14"/>
      <c r="H129" s="14"/>
    </row>
    <row r="130" spans="1:8" ht="15.75">
      <c r="A130" s="91"/>
      <c r="B130" s="20"/>
      <c r="C130" s="86"/>
      <c r="D130" s="83" t="s">
        <v>475</v>
      </c>
      <c r="E130" s="84">
        <v>1</v>
      </c>
      <c r="F130" s="14"/>
      <c r="G130" s="14"/>
      <c r="H130" s="14"/>
    </row>
    <row r="131" spans="1:8" ht="15.75">
      <c r="A131" s="91"/>
      <c r="C131" s="86"/>
      <c r="D131" s="83" t="s">
        <v>476</v>
      </c>
      <c r="E131" s="84">
        <v>1</v>
      </c>
      <c r="F131" s="14"/>
      <c r="G131" s="14"/>
      <c r="H131" s="14"/>
    </row>
    <row r="132" spans="1:8" ht="22.5">
      <c r="A132" s="91"/>
      <c r="B132" s="60"/>
      <c r="C132" s="86"/>
      <c r="D132" s="63" t="s">
        <v>477</v>
      </c>
      <c r="E132" s="84">
        <v>1</v>
      </c>
      <c r="F132" s="14"/>
      <c r="G132" s="14"/>
      <c r="H132" s="14"/>
    </row>
    <row r="133" spans="1:8" ht="15.75">
      <c r="A133" s="91"/>
      <c r="B133" s="90"/>
      <c r="C133" s="86"/>
      <c r="D133" s="83" t="s">
        <v>478</v>
      </c>
      <c r="E133" s="84">
        <v>1</v>
      </c>
      <c r="F133" s="14"/>
      <c r="G133" s="14"/>
      <c r="H133" s="14"/>
    </row>
    <row r="134" spans="1:8" ht="15.75">
      <c r="A134" s="91"/>
      <c r="B134" s="90"/>
      <c r="C134" s="86"/>
      <c r="D134" s="83" t="s">
        <v>479</v>
      </c>
      <c r="E134" s="84">
        <v>1</v>
      </c>
      <c r="F134" s="14"/>
      <c r="G134" s="14"/>
      <c r="H134" s="14"/>
    </row>
    <row r="135" spans="1:8" ht="16.5" thickBot="1">
      <c r="A135" s="91"/>
      <c r="B135" s="90"/>
      <c r="C135" s="86"/>
      <c r="D135" s="105" t="s">
        <v>480</v>
      </c>
      <c r="E135" s="85">
        <v>1</v>
      </c>
      <c r="F135" s="14"/>
      <c r="G135" s="14"/>
      <c r="H135" s="14"/>
    </row>
    <row r="136" spans="1:8" ht="15.75">
      <c r="A136" s="91">
        <v>12</v>
      </c>
      <c r="B136" s="60" t="s">
        <v>356</v>
      </c>
      <c r="C136" s="86"/>
      <c r="D136" s="65" t="s">
        <v>481</v>
      </c>
      <c r="E136" s="82">
        <v>22</v>
      </c>
      <c r="F136" s="14"/>
      <c r="G136" s="14"/>
      <c r="H136" s="14"/>
    </row>
    <row r="137" spans="1:8" ht="22.5">
      <c r="A137" s="91"/>
      <c r="B137" s="90"/>
      <c r="C137" s="86"/>
      <c r="D137" s="63" t="s">
        <v>482</v>
      </c>
      <c r="E137" s="84">
        <v>1</v>
      </c>
      <c r="F137" s="14"/>
      <c r="G137" s="14"/>
      <c r="H137" s="14"/>
    </row>
    <row r="138" spans="1:8" ht="15.75">
      <c r="A138" s="91"/>
      <c r="B138" s="90"/>
      <c r="C138" s="86"/>
      <c r="D138" s="63" t="s">
        <v>483</v>
      </c>
      <c r="E138" s="84">
        <v>1</v>
      </c>
      <c r="F138" s="14"/>
      <c r="G138" s="14"/>
      <c r="H138" s="14"/>
    </row>
    <row r="139" spans="1:8" ht="23.25" thickBot="1">
      <c r="A139" s="91"/>
      <c r="B139" s="90"/>
      <c r="C139" s="86"/>
      <c r="D139" s="68" t="s">
        <v>484</v>
      </c>
      <c r="E139" s="85">
        <v>1</v>
      </c>
      <c r="F139" s="14"/>
      <c r="G139" s="14"/>
      <c r="H139" s="14"/>
    </row>
    <row r="140" spans="1:8" ht="15.75">
      <c r="A140" s="91">
        <v>13</v>
      </c>
      <c r="B140" s="89" t="s">
        <v>341</v>
      </c>
      <c r="C140" s="86"/>
      <c r="D140" s="77" t="s">
        <v>485</v>
      </c>
      <c r="E140" s="21">
        <v>1</v>
      </c>
      <c r="F140" s="14"/>
      <c r="G140" s="14"/>
      <c r="H140" s="14"/>
    </row>
    <row r="141" spans="1:8" ht="15.75">
      <c r="A141" s="91">
        <v>14</v>
      </c>
      <c r="B141" s="89" t="s">
        <v>342</v>
      </c>
      <c r="C141" s="86"/>
      <c r="D141" s="63" t="s">
        <v>504</v>
      </c>
      <c r="E141" s="92">
        <v>2</v>
      </c>
      <c r="F141" s="14"/>
      <c r="G141" s="14"/>
      <c r="H141" s="14"/>
    </row>
    <row r="142" spans="1:8" ht="15.75">
      <c r="A142" s="91"/>
      <c r="B142" s="89"/>
      <c r="C142" s="86"/>
      <c r="D142" s="63" t="s">
        <v>505</v>
      </c>
      <c r="E142" s="92">
        <v>1</v>
      </c>
      <c r="F142" s="14"/>
      <c r="G142" s="14"/>
      <c r="H142" s="14"/>
    </row>
    <row r="143" spans="1:8" ht="15.75">
      <c r="A143" s="91"/>
      <c r="B143" s="89"/>
      <c r="C143" s="86"/>
      <c r="D143" s="63" t="s">
        <v>506</v>
      </c>
      <c r="E143" s="92">
        <v>1</v>
      </c>
      <c r="F143" s="14"/>
      <c r="G143" s="14"/>
      <c r="H143" s="14"/>
    </row>
    <row r="144" spans="1:8" ht="15.75">
      <c r="A144" s="91"/>
      <c r="B144" s="89"/>
      <c r="C144" s="86"/>
      <c r="D144" s="63" t="s">
        <v>507</v>
      </c>
      <c r="E144" s="92">
        <v>1</v>
      </c>
      <c r="F144" s="14"/>
      <c r="G144" s="14"/>
      <c r="H144" s="14"/>
    </row>
    <row r="145" spans="1:8" ht="15">
      <c r="A145" s="20">
        <v>15</v>
      </c>
      <c r="B145" s="89" t="s">
        <v>343</v>
      </c>
      <c r="C145" s="87"/>
      <c r="D145" s="77" t="s">
        <v>508</v>
      </c>
      <c r="E145" s="21">
        <v>1</v>
      </c>
      <c r="F145" s="14"/>
      <c r="G145" s="14"/>
      <c r="H145" s="14"/>
    </row>
    <row r="146" spans="1:8" ht="15">
      <c r="A146" s="20">
        <v>16</v>
      </c>
      <c r="B146" s="106" t="s">
        <v>344</v>
      </c>
      <c r="C146" s="87"/>
      <c r="D146" s="22"/>
      <c r="E146" s="21"/>
      <c r="F146" s="14"/>
      <c r="G146" s="14"/>
      <c r="H146" s="14"/>
    </row>
    <row r="147" spans="1:8" ht="15">
      <c r="A147" s="20">
        <v>17</v>
      </c>
      <c r="B147" s="106" t="s">
        <v>345</v>
      </c>
      <c r="C147" s="87"/>
      <c r="D147" s="22"/>
      <c r="E147" s="21"/>
      <c r="F147" s="14"/>
      <c r="G147" s="14"/>
      <c r="H147" s="14"/>
    </row>
    <row r="148" spans="1:8" ht="15">
      <c r="A148" s="20">
        <v>18</v>
      </c>
      <c r="B148" s="106" t="s">
        <v>346</v>
      </c>
      <c r="C148" s="87"/>
      <c r="D148" s="22"/>
      <c r="E148" s="21"/>
      <c r="F148" s="14"/>
      <c r="G148" s="14"/>
      <c r="H148" s="14"/>
    </row>
    <row r="149" spans="1:8" ht="15.75">
      <c r="A149" s="267" t="s">
        <v>547</v>
      </c>
      <c r="B149" s="267"/>
      <c r="C149" s="268"/>
      <c r="D149" s="268"/>
      <c r="E149" s="268"/>
      <c r="F149" s="14"/>
      <c r="G149" s="14"/>
      <c r="H149" s="14"/>
    </row>
    <row r="150" spans="1:5" ht="15">
      <c r="A150" s="108">
        <v>1</v>
      </c>
      <c r="B150" s="37" t="s">
        <v>325</v>
      </c>
      <c r="D150" s="77" t="s">
        <v>509</v>
      </c>
      <c r="E150" s="92">
        <v>1</v>
      </c>
    </row>
    <row r="151" spans="2:5" ht="15">
      <c r="B151" s="47"/>
      <c r="D151" s="77" t="s">
        <v>453</v>
      </c>
      <c r="E151" s="92">
        <v>1</v>
      </c>
    </row>
    <row r="152" spans="2:5" ht="15">
      <c r="B152" s="47"/>
      <c r="D152" s="77" t="s">
        <v>454</v>
      </c>
      <c r="E152" s="92">
        <v>1</v>
      </c>
    </row>
    <row r="153" spans="1:2" ht="15">
      <c r="A153">
        <v>2</v>
      </c>
      <c r="B153" s="47" t="s">
        <v>236</v>
      </c>
    </row>
    <row r="154" spans="1:5" ht="15">
      <c r="A154">
        <v>3</v>
      </c>
      <c r="B154" s="37" t="s">
        <v>347</v>
      </c>
      <c r="D154" s="109" t="s">
        <v>510</v>
      </c>
      <c r="E154" s="92">
        <v>1</v>
      </c>
    </row>
    <row r="155" spans="2:5" ht="22.5">
      <c r="B155" s="47"/>
      <c r="D155" s="110" t="s">
        <v>511</v>
      </c>
      <c r="E155" s="92">
        <v>1</v>
      </c>
    </row>
    <row r="156" spans="2:5" ht="15">
      <c r="B156" s="47"/>
      <c r="D156" s="109" t="s">
        <v>512</v>
      </c>
      <c r="E156" s="92">
        <v>1</v>
      </c>
    </row>
    <row r="157" spans="2:5" ht="15.75" thickBot="1">
      <c r="B157" s="47"/>
      <c r="D157" s="111" t="s">
        <v>23</v>
      </c>
      <c r="E157" s="74">
        <v>1</v>
      </c>
    </row>
    <row r="158" spans="1:2" ht="15">
      <c r="A158">
        <v>4</v>
      </c>
      <c r="B158" s="47" t="s">
        <v>237</v>
      </c>
    </row>
    <row r="159" spans="1:2" ht="30">
      <c r="A159">
        <v>5</v>
      </c>
      <c r="B159" s="47" t="s">
        <v>503</v>
      </c>
    </row>
    <row r="160" spans="1:5" ht="15">
      <c r="A160">
        <v>6</v>
      </c>
      <c r="B160" s="37" t="s">
        <v>349</v>
      </c>
      <c r="D160" s="77" t="s">
        <v>24</v>
      </c>
      <c r="E160" s="92">
        <v>22</v>
      </c>
    </row>
    <row r="161" spans="2:5" ht="22.5">
      <c r="B161" s="47"/>
      <c r="D161" s="79" t="s">
        <v>25</v>
      </c>
      <c r="E161" s="92">
        <v>1</v>
      </c>
    </row>
    <row r="162" spans="2:5" ht="24" customHeight="1">
      <c r="B162" s="47"/>
      <c r="D162" s="79" t="s">
        <v>123</v>
      </c>
      <c r="E162" s="92">
        <v>1</v>
      </c>
    </row>
    <row r="163" spans="2:5" ht="15">
      <c r="B163" s="47"/>
      <c r="D163" s="79" t="s">
        <v>26</v>
      </c>
      <c r="E163" s="92">
        <v>1</v>
      </c>
    </row>
    <row r="164" spans="2:5" ht="15">
      <c r="B164" s="47"/>
      <c r="D164" s="77" t="s">
        <v>27</v>
      </c>
      <c r="E164" s="92">
        <v>1</v>
      </c>
    </row>
    <row r="165" spans="2:5" ht="15">
      <c r="B165" s="47"/>
      <c r="D165" s="109" t="s">
        <v>28</v>
      </c>
      <c r="E165" s="92">
        <v>1</v>
      </c>
    </row>
    <row r="166" spans="2:5" ht="15">
      <c r="B166" s="47"/>
      <c r="D166" s="109" t="s">
        <v>29</v>
      </c>
      <c r="E166" s="92">
        <v>1</v>
      </c>
    </row>
    <row r="167" spans="2:5" ht="15">
      <c r="B167" s="47"/>
      <c r="D167" s="109" t="s">
        <v>30</v>
      </c>
      <c r="E167" s="92">
        <v>1</v>
      </c>
    </row>
    <row r="168" spans="4:5" ht="12.75">
      <c r="D168" s="109" t="s">
        <v>31</v>
      </c>
      <c r="E168" s="92">
        <v>1</v>
      </c>
    </row>
    <row r="169" spans="2:5" ht="15">
      <c r="B169" s="107"/>
      <c r="D169" s="77" t="s">
        <v>32</v>
      </c>
      <c r="E169" s="92">
        <v>1</v>
      </c>
    </row>
    <row r="170" spans="2:5" ht="15">
      <c r="B170" s="107"/>
      <c r="D170" s="77" t="s">
        <v>33</v>
      </c>
      <c r="E170" s="92">
        <v>1</v>
      </c>
    </row>
    <row r="171" spans="2:5" ht="15">
      <c r="B171" s="107"/>
      <c r="D171" s="77" t="s">
        <v>34</v>
      </c>
      <c r="E171" s="92">
        <v>1</v>
      </c>
    </row>
    <row r="172" spans="1:2" ht="15">
      <c r="A172">
        <v>7</v>
      </c>
      <c r="B172" s="107" t="s">
        <v>238</v>
      </c>
    </row>
    <row r="173" spans="1:2" ht="15">
      <c r="A173">
        <v>8</v>
      </c>
      <c r="B173" s="47" t="s">
        <v>239</v>
      </c>
    </row>
    <row r="174" spans="1:2" ht="15">
      <c r="A174">
        <v>9</v>
      </c>
      <c r="B174" s="47" t="s">
        <v>240</v>
      </c>
    </row>
    <row r="175" spans="1:2" ht="15">
      <c r="A175">
        <v>10</v>
      </c>
      <c r="B175" s="47" t="s">
        <v>241</v>
      </c>
    </row>
    <row r="176" spans="1:2" ht="15">
      <c r="A176">
        <v>11</v>
      </c>
      <c r="B176" s="47" t="s">
        <v>348</v>
      </c>
    </row>
    <row r="177" spans="1:2" ht="15">
      <c r="A177">
        <v>12</v>
      </c>
      <c r="B177" s="47" t="s">
        <v>242</v>
      </c>
    </row>
    <row r="178" ht="15">
      <c r="B178" s="14"/>
    </row>
    <row r="179" ht="15">
      <c r="B179" s="14"/>
    </row>
    <row r="180" ht="15">
      <c r="B180" s="14"/>
    </row>
    <row r="181" ht="15">
      <c r="B181" s="14"/>
    </row>
    <row r="182" ht="15">
      <c r="B182" s="14"/>
    </row>
    <row r="183" ht="15">
      <c r="B183" s="14"/>
    </row>
    <row r="184" ht="15">
      <c r="B184" s="14"/>
    </row>
    <row r="185" ht="15">
      <c r="B185" s="14"/>
    </row>
    <row r="186" ht="15">
      <c r="B186" s="14"/>
    </row>
    <row r="187" ht="15">
      <c r="B187" s="14"/>
    </row>
    <row r="188" ht="15">
      <c r="B188" s="14"/>
    </row>
    <row r="189" ht="15">
      <c r="B189" s="14"/>
    </row>
    <row r="190" ht="15">
      <c r="B190" s="14"/>
    </row>
    <row r="191" ht="15">
      <c r="B191" s="14"/>
    </row>
    <row r="192" ht="15">
      <c r="B192" s="14"/>
    </row>
    <row r="193" ht="15">
      <c r="B193" s="14"/>
    </row>
    <row r="194" ht="15">
      <c r="B194" s="14"/>
    </row>
    <row r="195" ht="15">
      <c r="B195" s="14"/>
    </row>
    <row r="196" ht="15">
      <c r="B196" s="14"/>
    </row>
    <row r="197" ht="15">
      <c r="B197" s="14"/>
    </row>
    <row r="198" ht="15">
      <c r="B198" s="14"/>
    </row>
    <row r="199" ht="15">
      <c r="B199" s="14"/>
    </row>
    <row r="200" ht="15">
      <c r="B200" s="14"/>
    </row>
    <row r="201" ht="15">
      <c r="B201" s="14"/>
    </row>
    <row r="202" ht="15">
      <c r="B202" s="14"/>
    </row>
    <row r="203" ht="15">
      <c r="B203" s="14"/>
    </row>
    <row r="204" ht="15">
      <c r="B204" s="14"/>
    </row>
    <row r="205" ht="15">
      <c r="B205" s="14"/>
    </row>
  </sheetData>
  <sheetProtection/>
  <mergeCells count="5">
    <mergeCell ref="A149:E149"/>
    <mergeCell ref="A2:E2"/>
    <mergeCell ref="F2:H2"/>
    <mergeCell ref="A66:E66"/>
    <mergeCell ref="A85:E85"/>
  </mergeCells>
  <printOptions/>
  <pageMargins left="0.5905511811023623" right="0.5905511811023623" top="0.984251968503937" bottom="0.5905511811023623" header="0" footer="0"/>
  <pageSetup horizontalDpi="600" verticalDpi="600" orientation="landscape" paperSize="9" scale="78" r:id="rId1"/>
  <rowBreaks count="3" manualBreakCount="3">
    <brk id="16" max="7" man="1"/>
    <brk id="51" max="7" man="1"/>
    <brk id="82" max="7" man="1"/>
  </rowBreaks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36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4" width="8.75390625" style="0" customWidth="1"/>
    <col min="5" max="5" width="8.75390625" style="7" customWidth="1"/>
    <col min="6" max="6" width="8.75390625" style="0" customWidth="1"/>
  </cols>
  <sheetData>
    <row r="1" ht="9" customHeight="1"/>
    <row r="2" spans="1:5" ht="18" customHeight="1">
      <c r="A2" s="277" t="s">
        <v>434</v>
      </c>
      <c r="B2" s="277"/>
      <c r="C2" s="277"/>
      <c r="D2" s="277"/>
      <c r="E2" s="277"/>
    </row>
    <row r="3" ht="9" customHeight="1" thickBot="1"/>
    <row r="4" spans="1:6" ht="30" customHeight="1" thickBot="1">
      <c r="A4" s="98" t="s">
        <v>355</v>
      </c>
      <c r="B4" s="98" t="s">
        <v>435</v>
      </c>
      <c r="C4" s="99" t="s">
        <v>436</v>
      </c>
      <c r="D4" s="99" t="s">
        <v>437</v>
      </c>
      <c r="E4" s="192" t="s">
        <v>438</v>
      </c>
      <c r="F4" s="112" t="s">
        <v>486</v>
      </c>
    </row>
    <row r="5" spans="1:6" ht="13.5" thickBot="1">
      <c r="A5" s="137">
        <v>1</v>
      </c>
      <c r="B5" s="138" t="s">
        <v>106</v>
      </c>
      <c r="C5" s="139">
        <f>SUM('гум,соц-эк'!E5:E20)</f>
        <v>96</v>
      </c>
      <c r="D5" s="139">
        <f>SUM('гум,соц-эк'!J5:J20)</f>
        <v>57</v>
      </c>
      <c r="E5" s="140">
        <f>SUM('гум,соц-эк'!I5:I20)*100/'гум,соц-эк'!C5</f>
        <v>405</v>
      </c>
      <c r="F5" s="140">
        <f>SUM('гум,соц-эк'!I5:I20)/'гум,соц-эк'!C5</f>
        <v>4.05</v>
      </c>
    </row>
    <row r="6" spans="1:6" ht="13.5" thickBot="1">
      <c r="A6" s="137">
        <v>2</v>
      </c>
      <c r="B6" s="138" t="s">
        <v>133</v>
      </c>
      <c r="C6" s="139">
        <f>SUM('гум,соц-эк'!E21:E44)</f>
        <v>199</v>
      </c>
      <c r="D6" s="139">
        <f>SUM('гум,соц-эк'!J21:J44)</f>
        <v>89</v>
      </c>
      <c r="E6" s="140">
        <f>SUM('гум,соц-эк'!I21:I44)*100/'гум,соц-эк'!C21</f>
        <v>184.88372093023256</v>
      </c>
      <c r="F6" s="140">
        <f>SUM('гум,соц-эк'!I21:I44)/'гум,соц-эк'!C21</f>
        <v>1.8488372093023255</v>
      </c>
    </row>
    <row r="7" spans="1:6" ht="13.5" thickBot="1">
      <c r="A7" s="137">
        <v>3</v>
      </c>
      <c r="B7" s="138" t="s">
        <v>227</v>
      </c>
      <c r="C7" s="139">
        <f>SUM('гум,соц-эк'!E45:E70)</f>
        <v>298</v>
      </c>
      <c r="D7" s="139">
        <f>SUM('гум,соц-эк'!J45:J70)</f>
        <v>48</v>
      </c>
      <c r="E7" s="140">
        <f>SUM('гум,соц-эк'!I45:I70)*100/'гум,соц-эк'!C45</f>
        <v>246.7741935483871</v>
      </c>
      <c r="F7" s="140">
        <f>SUM('гум,соц-эк'!I45:I70)/'гум,соц-эк'!C45</f>
        <v>2.467741935483871</v>
      </c>
    </row>
    <row r="8" spans="1:6" ht="13.5" thickBot="1">
      <c r="A8" s="137">
        <v>4</v>
      </c>
      <c r="B8" s="138" t="s">
        <v>357</v>
      </c>
      <c r="C8" s="139">
        <f>SUM('гум,соц-эк'!E71:E79)</f>
        <v>78</v>
      </c>
      <c r="D8" s="139">
        <f>SUM('гум,соц-эк'!J71:J79)</f>
        <v>42</v>
      </c>
      <c r="E8" s="140">
        <f>SUM('гум,соц-эк'!I71:I79)*100/'гум,соц-эк'!C71</f>
        <v>138.0952380952381</v>
      </c>
      <c r="F8" s="140">
        <f>SUM('гум,соц-эк'!I71:I79)/'гум,соц-эк'!C71</f>
        <v>1.380952380952381</v>
      </c>
    </row>
    <row r="9" spans="1:6" ht="13.5" thickBot="1">
      <c r="A9" s="137">
        <v>5</v>
      </c>
      <c r="B9" s="138" t="s">
        <v>105</v>
      </c>
      <c r="C9" s="139">
        <f>SUM('гум,соц-эк'!E80:E89)</f>
        <v>72</v>
      </c>
      <c r="D9" s="139">
        <f>SUM('гум,соц-эк'!J80:J89)</f>
        <v>53</v>
      </c>
      <c r="E9" s="140">
        <f>SUM('гум,соц-эк'!I80:I89)*100/'гум,соц-эк'!C80</f>
        <v>300</v>
      </c>
      <c r="F9" s="140">
        <f>SUM('гум,соц-эк'!I80:I89)/'гум,соц-эк'!C80</f>
        <v>3</v>
      </c>
    </row>
    <row r="10" spans="1:6" ht="13.5" thickBot="1">
      <c r="A10" s="148">
        <v>6</v>
      </c>
      <c r="B10" s="149" t="s">
        <v>108</v>
      </c>
      <c r="C10" s="150">
        <f>SUM('мат и естеств'!E2:E17)</f>
        <v>126</v>
      </c>
      <c r="D10" s="150">
        <f>SUM('мат и естеств'!I2:I17)</f>
        <v>116</v>
      </c>
      <c r="E10" s="151">
        <f>SUM('мат и естеств'!H2:H17)*100/'мат и естеств'!C2</f>
        <v>220</v>
      </c>
      <c r="F10" s="151">
        <f>SUM('мат и естеств'!H2:H17)/'мат и естеств'!C2</f>
        <v>2.2</v>
      </c>
    </row>
    <row r="11" spans="1:6" ht="13.5" thickBot="1">
      <c r="A11" s="148">
        <v>7</v>
      </c>
      <c r="B11" s="149" t="s">
        <v>368</v>
      </c>
      <c r="C11" s="150">
        <f>SUM('мат и естеств'!E18:E28)</f>
        <v>32</v>
      </c>
      <c r="D11" s="150">
        <f>SUM('мат и естеств'!I18:I28)</f>
        <v>31</v>
      </c>
      <c r="E11" s="151">
        <f>SUM('мат и естеств'!H18:H28)*100/'мат и естеств'!C18</f>
        <v>60</v>
      </c>
      <c r="F11" s="151">
        <f>SUM('мат и естеств'!H18:H28)/'мат и естеств'!C18</f>
        <v>0.6</v>
      </c>
    </row>
    <row r="12" spans="1:6" ht="13.5" thickBot="1">
      <c r="A12" s="148">
        <v>8</v>
      </c>
      <c r="B12" s="149" t="s">
        <v>503</v>
      </c>
      <c r="C12" s="150">
        <f>SUM('мат и естеств'!E29:E37)</f>
        <v>37</v>
      </c>
      <c r="D12" s="150">
        <f>SUM('мат и естеств'!I29:I37)</f>
        <v>36</v>
      </c>
      <c r="E12" s="151">
        <f>SUM('мат и естеств'!H29:H37)*100/'мат и естеств'!C29</f>
        <v>140.9090909090909</v>
      </c>
      <c r="F12" s="151">
        <f>SUM('мат и естеств'!H29:H37)/'мат и естеств'!C29</f>
        <v>1.4090909090909092</v>
      </c>
    </row>
    <row r="13" spans="1:6" ht="13.5" thickBot="1">
      <c r="A13" s="146">
        <v>9</v>
      </c>
      <c r="B13" s="147" t="s">
        <v>116</v>
      </c>
      <c r="C13" s="147">
        <f>SUM(проф!E3:E12)</f>
        <v>44</v>
      </c>
      <c r="D13" s="147">
        <f>SUM(проф!I3:I12)</f>
        <v>44</v>
      </c>
      <c r="E13" s="193">
        <f>SUM(проф!H3:H12)*100/проф!C3</f>
        <v>65</v>
      </c>
      <c r="F13" s="193">
        <f>SUM(проф!H3:H12)/проф!C3</f>
        <v>0.65</v>
      </c>
    </row>
    <row r="14" spans="1:6" ht="13.5" thickBot="1">
      <c r="A14" s="146">
        <v>10</v>
      </c>
      <c r="B14" s="147" t="s">
        <v>323</v>
      </c>
      <c r="C14" s="147">
        <f>SUM(проф!E13:E25)</f>
        <v>29</v>
      </c>
      <c r="D14" s="147">
        <f>SUM(проф!I13:I25)</f>
        <v>23</v>
      </c>
      <c r="E14" s="193">
        <f>SUM(проф!H13:H25)*100/проф!C13</f>
        <v>35</v>
      </c>
      <c r="F14" s="193">
        <f>SUM(проф!H13:H25)/проф!C13</f>
        <v>0.35</v>
      </c>
    </row>
    <row r="15" spans="1:6" ht="13.5" thickBot="1">
      <c r="A15" s="146">
        <v>11</v>
      </c>
      <c r="B15" s="147" t="s">
        <v>550</v>
      </c>
      <c r="C15" s="147">
        <f>SUM(проф!E26:E41)</f>
        <v>69</v>
      </c>
      <c r="D15" s="147">
        <f>SUM(проф!I26:I41)</f>
        <v>53</v>
      </c>
      <c r="E15" s="193">
        <f>SUM(проф!H26:H41)*100/проф!C26</f>
        <v>50</v>
      </c>
      <c r="F15" s="193">
        <f>SUM(проф!H26:H41)/проф!C26</f>
        <v>0.5</v>
      </c>
    </row>
    <row r="16" spans="1:6" ht="13.5" thickBot="1">
      <c r="A16" s="146">
        <v>12</v>
      </c>
      <c r="B16" s="147" t="s">
        <v>600</v>
      </c>
      <c r="C16" s="147">
        <f>SUM(проф!E42:E57)</f>
        <v>34</v>
      </c>
      <c r="D16" s="147">
        <f>SUM(проф!I42:I57)</f>
        <v>23</v>
      </c>
      <c r="E16" s="193">
        <f>SUM(проф!H42:H57)*100/проф!C42</f>
        <v>95</v>
      </c>
      <c r="F16" s="193">
        <f>SUM(проф!H42:H57)/проф!C42</f>
        <v>0.95</v>
      </c>
    </row>
    <row r="17" spans="1:6" ht="13.5" thickBot="1">
      <c r="A17" s="146">
        <v>13</v>
      </c>
      <c r="B17" s="147" t="s">
        <v>549</v>
      </c>
      <c r="C17" s="147">
        <f>SUM(проф!E58:E64)</f>
        <v>30</v>
      </c>
      <c r="D17" s="147">
        <f>SUM(проф!I58:I64)</f>
        <v>29</v>
      </c>
      <c r="E17" s="193">
        <f>SUM(проф!H58:H64)*100/проф!C58</f>
        <v>68.18181818181819</v>
      </c>
      <c r="F17" s="193">
        <f>SUM(проф!H58:H64)/проф!C58</f>
        <v>0.6818181818181818</v>
      </c>
    </row>
    <row r="18" spans="1:6" ht="13.5" thickBot="1">
      <c r="A18" s="146">
        <v>14</v>
      </c>
      <c r="B18" s="147" t="s">
        <v>235</v>
      </c>
      <c r="C18" s="147">
        <f>SUM(проф!E65:E74)</f>
        <v>46</v>
      </c>
      <c r="D18" s="147">
        <f>SUM(проф!I65:I74)</f>
        <v>38</v>
      </c>
      <c r="E18" s="193">
        <f>SUM(проф!H65:H74)*100/проф!C65</f>
        <v>50</v>
      </c>
      <c r="F18" s="193">
        <f>SUM(проф!H65:H74)/проф!C65</f>
        <v>0.5</v>
      </c>
    </row>
    <row r="19" spans="1:6" ht="13.5" thickBot="1">
      <c r="A19" s="146">
        <v>15</v>
      </c>
      <c r="B19" s="147" t="s">
        <v>347</v>
      </c>
      <c r="C19" s="147">
        <f>SUM(проф!E75:E98)</f>
        <v>42</v>
      </c>
      <c r="D19" s="147">
        <f>SUM(проф!I75:I98)</f>
        <v>31</v>
      </c>
      <c r="E19" s="193">
        <f>SUM(проф!H75:H98)*100/проф!C75</f>
        <v>0</v>
      </c>
      <c r="F19" s="193">
        <f>SUM(проф!H75:H98)/проф!C75</f>
        <v>0</v>
      </c>
    </row>
    <row r="20" spans="1:6" ht="13.5" thickBot="1">
      <c r="A20" s="146">
        <v>16</v>
      </c>
      <c r="B20" s="147" t="s">
        <v>156</v>
      </c>
      <c r="C20" s="147">
        <f>SUM(проф!E99:E110)</f>
        <v>40</v>
      </c>
      <c r="D20" s="147">
        <f>SUM(проф!I99:I110)</f>
        <v>20</v>
      </c>
      <c r="E20" s="193">
        <f>SUM(проф!H99:H110)*100/проф!C99</f>
        <v>0</v>
      </c>
      <c r="F20" s="193">
        <f>SUM(проф!H99:H110)/проф!C99</f>
        <v>0</v>
      </c>
    </row>
    <row r="21" spans="1:6" ht="13.5" thickBot="1">
      <c r="A21" s="146">
        <v>17</v>
      </c>
      <c r="B21" s="147" t="s">
        <v>237</v>
      </c>
      <c r="C21" s="147">
        <f>SUM(проф!E111:E120)</f>
        <v>25</v>
      </c>
      <c r="D21" s="147">
        <f>SUM(проф!I111:I120)</f>
        <v>14</v>
      </c>
      <c r="E21" s="193">
        <f>SUM(проф!H111:H120)*100/проф!C111</f>
        <v>25</v>
      </c>
      <c r="F21" s="193">
        <f>SUM(проф!H111:H120)/проф!C111</f>
        <v>0.25</v>
      </c>
    </row>
    <row r="22" spans="1:6" ht="13.5" thickBot="1">
      <c r="A22" s="146">
        <v>18</v>
      </c>
      <c r="B22" s="147" t="s">
        <v>356</v>
      </c>
      <c r="C22" s="147">
        <f>SUM(проф!E121:E133)</f>
        <v>65</v>
      </c>
      <c r="D22" s="147">
        <f>SUM(проф!I121:I133)</f>
        <v>65</v>
      </c>
      <c r="E22" s="193">
        <f>SUM(проф!H121:H133)*100/проф!C121</f>
        <v>210</v>
      </c>
      <c r="F22" s="193">
        <f>SUM(проф!H121:H133)/проф!C121</f>
        <v>2.1</v>
      </c>
    </row>
    <row r="23" spans="1:6" ht="13.5" thickBot="1">
      <c r="A23" s="146">
        <v>19</v>
      </c>
      <c r="B23" s="147" t="s">
        <v>159</v>
      </c>
      <c r="C23" s="147">
        <f>SUM(проф!E134:E142)</f>
        <v>16</v>
      </c>
      <c r="D23" s="147">
        <f>SUM(проф!I134:I142)</f>
        <v>4</v>
      </c>
      <c r="E23" s="193">
        <f>SUM(проф!H134:H142)*100/проф!C134</f>
        <v>0</v>
      </c>
      <c r="F23" s="193">
        <f>SUM(проф!H134:H142)/проф!C134</f>
        <v>0</v>
      </c>
    </row>
    <row r="24" spans="1:6" ht="13.5" thickBot="1">
      <c r="A24" s="146">
        <v>20</v>
      </c>
      <c r="B24" s="147" t="s">
        <v>342</v>
      </c>
      <c r="C24" s="147">
        <f>SUM(проф!E143:E157)</f>
        <v>55</v>
      </c>
      <c r="D24" s="147">
        <f>SUM(проф!I143:I157)</f>
        <v>24</v>
      </c>
      <c r="E24" s="193">
        <f>SUM(проф!H143:H157)*100/проф!C143</f>
        <v>100</v>
      </c>
      <c r="F24" s="193">
        <f>SUM(проф!H143:H157)/проф!C143</f>
        <v>1</v>
      </c>
    </row>
    <row r="25" spans="1:6" ht="13.5" thickBot="1">
      <c r="A25" s="146">
        <v>21</v>
      </c>
      <c r="B25" s="147" t="s">
        <v>187</v>
      </c>
      <c r="C25" s="147">
        <f>SUM(проф!E158:E165)</f>
        <v>16</v>
      </c>
      <c r="D25" s="147">
        <f>SUM(проф!I158:I165)</f>
        <v>11</v>
      </c>
      <c r="E25" s="193">
        <f>SUM(проф!H158:H165)*100/проф!C158</f>
        <v>0</v>
      </c>
      <c r="F25" s="193">
        <f>SUM(проф!H158:H165)/проф!C158</f>
        <v>0</v>
      </c>
    </row>
    <row r="26" spans="1:6" ht="26.25" thickBot="1">
      <c r="A26" s="146">
        <v>22</v>
      </c>
      <c r="B26" s="147" t="s">
        <v>117</v>
      </c>
      <c r="C26" s="147">
        <f>SUM(проф!E167:E173)</f>
        <v>23</v>
      </c>
      <c r="D26" s="147">
        <f>SUM(проф!I167:I173)</f>
        <v>21</v>
      </c>
      <c r="E26" s="193">
        <f>SUM(проф!H167:H173)*100/проф!C167</f>
        <v>0</v>
      </c>
      <c r="F26" s="193">
        <f>SUM(проф!H167:H173)/проф!C167</f>
        <v>0</v>
      </c>
    </row>
    <row r="27" spans="1:6" ht="26.25" thickBot="1">
      <c r="A27" s="146">
        <v>23</v>
      </c>
      <c r="B27" s="147" t="s">
        <v>191</v>
      </c>
      <c r="C27" s="147">
        <f>SUM(проф!E180)</f>
        <v>10</v>
      </c>
      <c r="D27" s="147">
        <f>SUM(проф!I180)</f>
        <v>10</v>
      </c>
      <c r="E27" s="193">
        <f>SUM(проф!I180)*100/проф!C180</f>
        <v>50</v>
      </c>
      <c r="F27" s="193">
        <f>SUM(проф!I180)/проф!C180</f>
        <v>0.5</v>
      </c>
    </row>
    <row r="28" spans="1:6" ht="13.5" thickBot="1">
      <c r="A28" s="146">
        <v>24</v>
      </c>
      <c r="B28" s="147" t="s">
        <v>193</v>
      </c>
      <c r="C28" s="147">
        <f>SUM(проф!E181:E186)</f>
        <v>24</v>
      </c>
      <c r="D28" s="147">
        <f>SUM(проф!I181:I186)</f>
        <v>16</v>
      </c>
      <c r="E28" s="193">
        <f>SUM(проф!H181:H186)*100/проф!C181</f>
        <v>0</v>
      </c>
      <c r="F28" s="193">
        <f>SUM(проф!H181:H186)/проф!C181</f>
        <v>0</v>
      </c>
    </row>
    <row r="29" spans="1:6" ht="13.5" thickBot="1">
      <c r="A29" s="146">
        <v>25</v>
      </c>
      <c r="B29" s="147" t="s">
        <v>194</v>
      </c>
      <c r="C29" s="147">
        <f>SUM(проф!E187:E188)</f>
        <v>2</v>
      </c>
      <c r="D29" s="147">
        <f>SUM(проф!I187:I188)</f>
        <v>2</v>
      </c>
      <c r="E29" s="193">
        <f>SUM(проф!H187:H188)*100/проф!C187</f>
        <v>0</v>
      </c>
      <c r="F29" s="193">
        <f>SUM(проф!H187:H188)/проф!C187</f>
        <v>0</v>
      </c>
    </row>
    <row r="30" spans="1:6" ht="13.5" thickBot="1">
      <c r="A30" s="146">
        <v>26</v>
      </c>
      <c r="B30" s="147" t="s">
        <v>125</v>
      </c>
      <c r="C30" s="147">
        <f>SUM(проф!E189:E191)</f>
        <v>3</v>
      </c>
      <c r="D30" s="147">
        <f>SUM(проф!I189:I191)</f>
        <v>2</v>
      </c>
      <c r="E30" s="193">
        <f>SUM(проф!H189:H191)*100/проф!C189</f>
        <v>0</v>
      </c>
      <c r="F30" s="193">
        <f>SUM(проф!H189:H191)/проф!C189</f>
        <v>0</v>
      </c>
    </row>
    <row r="31" spans="1:6" ht="26.25" thickBot="1">
      <c r="A31" s="146">
        <v>27</v>
      </c>
      <c r="B31" s="147" t="s">
        <v>199</v>
      </c>
      <c r="C31" s="147">
        <f>SUM(проф!E192)</f>
        <v>10</v>
      </c>
      <c r="D31" s="147">
        <f>SUM(проф!I192)</f>
        <v>10</v>
      </c>
      <c r="E31" s="193">
        <f>SUM(проф!H192)*100/проф!C192</f>
        <v>0</v>
      </c>
      <c r="F31" s="193">
        <f>SUM(проф!H192)/проф!C192</f>
        <v>0</v>
      </c>
    </row>
    <row r="32" spans="1:6" ht="13.5" thickBot="1">
      <c r="A32" s="146">
        <v>28</v>
      </c>
      <c r="B32" s="147" t="s">
        <v>126</v>
      </c>
      <c r="C32" s="147">
        <f>SUM(проф!E193:E199)</f>
        <v>8</v>
      </c>
      <c r="D32" s="147">
        <f>SUM(проф!I193:I199)</f>
        <v>2</v>
      </c>
      <c r="E32" s="193">
        <f>SUM(проф!H193:H199)*100/проф!C193</f>
        <v>0</v>
      </c>
      <c r="F32" s="193">
        <f>SUM(проф!H193:H199)/проф!C193</f>
        <v>0</v>
      </c>
    </row>
    <row r="33" spans="1:6" ht="26.25" thickBot="1">
      <c r="A33" s="146">
        <v>29</v>
      </c>
      <c r="B33" s="147" t="s">
        <v>127</v>
      </c>
      <c r="C33" s="147">
        <f>SUM(проф!E200)</f>
        <v>1</v>
      </c>
      <c r="D33" s="183">
        <f>SUM(проф!I200)</f>
        <v>0</v>
      </c>
      <c r="E33" s="193">
        <f>SUM(проф!H200)*100/проф!C200</f>
        <v>0</v>
      </c>
      <c r="F33" s="193">
        <f>SUM(проф!H200)/проф!C200</f>
        <v>0</v>
      </c>
    </row>
    <row r="34" spans="1:6" ht="26.25" thickBot="1">
      <c r="A34" s="146">
        <v>30</v>
      </c>
      <c r="B34" s="147" t="s">
        <v>128</v>
      </c>
      <c r="C34" s="147">
        <f>SUM(проф!E201)</f>
        <v>2</v>
      </c>
      <c r="D34" s="147">
        <f>SUM(проф!I201)</f>
        <v>2</v>
      </c>
      <c r="E34" s="193">
        <f>SUM(проф!H201)*100/проф!C201</f>
        <v>0</v>
      </c>
      <c r="F34" s="193">
        <f>SUM(проф!H201)/проф!C201</f>
        <v>0</v>
      </c>
    </row>
    <row r="35" spans="1:6" ht="14.25">
      <c r="A35" s="113"/>
      <c r="B35" s="114" t="s">
        <v>439</v>
      </c>
      <c r="C35" s="113">
        <f>SUM(C5:C34)</f>
        <v>1532</v>
      </c>
      <c r="D35" s="113">
        <f>SUM(D5:D34)</f>
        <v>916</v>
      </c>
      <c r="E35" s="115"/>
      <c r="F35" s="116"/>
    </row>
    <row r="36" spans="1:6" ht="12.75">
      <c r="A36" s="118"/>
      <c r="B36" s="117"/>
      <c r="C36" s="118">
        <f>'гум,соц-эк'!E90+'мат и естеств'!E38+проф!E202</f>
        <v>1550</v>
      </c>
      <c r="D36" s="118">
        <f>'гум,соц-эк'!J90+'мат и естеств'!I38+проф!I202</f>
        <v>933</v>
      </c>
      <c r="E36" s="194"/>
      <c r="F36" s="118"/>
    </row>
  </sheetData>
  <sheetProtection/>
  <mergeCells count="1">
    <mergeCell ref="A2:E2"/>
  </mergeCells>
  <hyperlinks>
    <hyperlink ref="B5:B9" location="'гум,соц-эк'!A1" display="Основы философии"/>
    <hyperlink ref="B10:B12" location="'мат и естеств'!A1" display="Математика"/>
    <hyperlink ref="B13:B24" location="проф!A1" display="Экономическая теория"/>
  </hyperlinks>
  <printOptions/>
  <pageMargins left="0.3937007874015748" right="0.3937007874015748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</cp:lastModifiedBy>
  <cp:lastPrinted>2013-09-27T10:02:36Z</cp:lastPrinted>
  <dcterms:created xsi:type="dcterms:W3CDTF">2012-01-23T08:29:31Z</dcterms:created>
  <dcterms:modified xsi:type="dcterms:W3CDTF">2016-04-27T13:49:00Z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