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титул" sheetId="1" r:id="rId1"/>
    <sheet name="общий" sheetId="2" r:id="rId2"/>
    <sheet name="гум" sheetId="3" r:id="rId3"/>
    <sheet name="матем " sheetId="4" r:id="rId4"/>
    <sheet name="проф " sheetId="5" r:id="rId5"/>
    <sheet name="общеобраз" sheetId="6" r:id="rId6"/>
    <sheet name="доп. литература" sheetId="7" r:id="rId7"/>
    <sheet name="электрон" sheetId="8" r:id="rId8"/>
    <sheet name="заключение" sheetId="9" r:id="rId9"/>
  </sheets>
  <definedNames>
    <definedName name="_xlnm.Print_Area" localSheetId="2">'гум'!$A$1:$K$90</definedName>
    <definedName name="_xlnm.Print_Area" localSheetId="6">'доп. литература'!$A$1:$G$35</definedName>
    <definedName name="_xlnm.Print_Area" localSheetId="3">'матем '!$A$1:$K$34</definedName>
    <definedName name="_xlnm.Print_Area" localSheetId="5">'общеобраз'!$A$1:$K$196</definedName>
    <definedName name="_xlnm.Print_Area" localSheetId="4">'проф '!$A$1:$K$231</definedName>
    <definedName name="_xlnm.Print_Area" localSheetId="7">'электрон'!$A$1:$H$196</definedName>
  </definedNames>
  <calcPr fullCalcOnLoad="1"/>
</workbook>
</file>

<file path=xl/sharedStrings.xml><?xml version="1.0" encoding="utf-8"?>
<sst xmlns="http://schemas.openxmlformats.org/spreadsheetml/2006/main" count="959" uniqueCount="683">
  <si>
    <t>Естествознание и основы экологии : учебн.пособие для ссузов / Р.А. Петросова [и др.]. - 2-е изд., стереотип. - М. : Академия, 1998</t>
  </si>
  <si>
    <t>Тулинов В.Ф. Концепции современного естествознания : учебник для вузов / В.Ф. Тулинов, К.В. Тулинов. - 3-е изд., перераб. и доп. - М. : Дашков и К, 2010</t>
  </si>
  <si>
    <t>ИТОГО</t>
  </si>
  <si>
    <t>Дубнищева Т.Я. Концепции современного естествознания : практикум: учебн. пособие для вузов / Т.Я. Дубнищева, А.Д. Рожковский. - М. : Академия, 2009.</t>
  </si>
  <si>
    <t>Концепции современного естествознания: 100 экзаменационных ответов / под ред. С.И. Самыгина. - Ростов н/Д.; М. : МарТ, 2002.</t>
  </si>
  <si>
    <t>Карпенков С.Х.  Основные концепции естествознания : учебное пособие / С.Х. Карпенков. - М. : Культура и спорт: ЮНИТИ, 1998.</t>
  </si>
  <si>
    <t>Алексеев А.И. География: население и хозяйство России : учебник / А.И. Алексеев, В.В. Николина. - 12-е изд. - М. : Просвещение, 2006</t>
  </si>
  <si>
    <t>Алисов Н.В. Экономическая и социальная география мира (общий обзор) : учебник / Н.В. Алисов, Б.С. Хорев. - М. : Гардарики, 2001</t>
  </si>
  <si>
    <t>Бутов В.И. Экономическая и социальная география зарубежного мира и Российской Федерации : учебн. пособие / В.И. Бутов. - М. : МарТ, 2003.</t>
  </si>
  <si>
    <t>Гладкий Ю.Н. Экономическая и социальная география зарубежных стран : учебник для вузов / Ю.Н. Гладкий, В.Д. Сухоруков. - М. : Академия, 2008</t>
  </si>
  <si>
    <t>Гладкий Ю.Н. Экономическая и социальная география мира : учебник / Ю.Н. Гладкий, С.Б. Лавров. - 13-е изд. - М. : Просвещение, 2007</t>
  </si>
  <si>
    <t>Копылов В.А.  Экономическая и социальная география. Мир. Россия / В.А. Копылов. - М. : Маркетинг, 2001</t>
  </si>
  <si>
    <t>Максаковский В.П.  Географическая картина мира. Книга 1 / В.П. Максаковский. - 3-е изд., исправ. - М. : Дрофа, 2006</t>
  </si>
  <si>
    <t>Максаковский В.П.  Географическая картина мира. Книга 2 / В.П. Максаковский. - М. : Дрофа, 2004</t>
  </si>
  <si>
    <t>Максаковский В.П. Географическая картина мира.  Книга 2 / В.П. Максаковский. - 2-е изд.,испр. и доп. - Ярославль : Изд-во Моск. ун-та, 1995</t>
  </si>
  <si>
    <t>Максаковский В.П. Географическая картина мира. Книга 1 / В.П. Максаковский. - 2-е изд., испр. и доп. - Ярославль : Изд-во Моск. ун-та, 1995</t>
  </si>
  <si>
    <t>Максаковский В.П. Экономическая и социальная география мира: учебник / В.П. Максаковский. - 18-е изд. - М. : Просвещение, 2010</t>
  </si>
  <si>
    <t>Петрова Н.Н.  География. Современный мир : учебник / Н.Н. Петрова. - М. : ФОРУМ: ИНФРА-М, 2005</t>
  </si>
  <si>
    <t>Экономическая и социальная география России : учебник / под ред. А.Т. Хрущева. - 2-е изд. - М. : Дрофа, 2002</t>
  </si>
  <si>
    <t>Экономическая и социальная география. Основы науки : учебник / М.М. Голубчик [и др.]. - М. : ВЛАДОС, 2004</t>
  </si>
  <si>
    <t>Современная экономика: лекционный курс : учебное пособие / под ред. О.Ю. Мамедова. - 5-е изд. - Ростов н/Д : Феникс, 2003</t>
  </si>
  <si>
    <t>Экономика : учебник для вузов / под ред. А.С. Булатова. - 3-е изд., перераб. и доп. - М.: Экономистъ, 2003</t>
  </si>
  <si>
    <t xml:space="preserve">Журавлева Г.П. Экономика: учебник для вузов/ Г.П. Журавлева. - М.: Юристъ, 2002. </t>
  </si>
  <si>
    <t>Экономика: учебник / под ред. Ю.Ф. Симионова. - Ростов н/Д: Феникс, 2007</t>
  </si>
  <si>
    <t>Экономика в вопросах и ответах : учеб. пособие /  под ред. И.П. Николаевой. - М.: Проспект, 2003.</t>
  </si>
  <si>
    <t>Слагода В.Г. Основы экономики : учебн. пособие / В.Г. Слагода. - М. : ФОРУМ: ИНФРА-М, 2002</t>
  </si>
  <si>
    <t>Михайлушкин А.И. Экономика : учебник для студентов технич. вузов / А.И. Михайлушкин, П.Д. Шимко. - М. : Высшая школа, 2000</t>
  </si>
  <si>
    <t>Экономика : учебник для студентов, аспирантов, препод. / ред.: А.И. Архипов [и др.]. - М. : Проспект, 1999</t>
  </si>
  <si>
    <t>Казаков А.П. Экономика : курс лекций: для студентов вузов неэкономич. профиля / А.П. Казаков, Н.В. Минаева. - 4-е изд., доп. и исправ. - М. : ГНОМ-пресс, 1999</t>
  </si>
  <si>
    <t>Куликов Л.М. Основы экономических знаний : учебн. пособие / Л.М. Куликов. - М. : Финансы и статистика, 2000</t>
  </si>
  <si>
    <t>Носова С.С.  Основы экономики : учебник для спо / С.С. Носова. - 4-е изд., стереотип. - М. : КноРус, 2009</t>
  </si>
  <si>
    <t>Камаев В.Д.  Основы экономики : учебн. пособие / В.Д. Камаев. - М. : ВЛАДОС, 2002</t>
  </si>
  <si>
    <t>Кашанина Т.В. Основы российского права : учебник для вузов / Т.В. Кашанина, А.В. Кашанин. - 2-е изд., измен. и доп. - М. : НОРМА: ИНФРА-М, 2000</t>
  </si>
  <si>
    <t>Правоведение : учебник для студентов вузов / под ред.  В.А. Козбаненко. - 2-е изд. - М. : Дашков и К, 2005</t>
  </si>
  <si>
    <t>Основы государства и права : учебное пособие для вузов/ под ред. С.А. Комарова. - 3-е изд., испр. и доп. - М. : Остожье, 1998</t>
  </si>
  <si>
    <t>Основы государства и права в вопросах и ответах : учебное пособие для вузов / С.В. Атаян [и др.]. - Ростов н/Д : Феникс, 1998.</t>
  </si>
  <si>
    <t xml:space="preserve"> Основы права : учебник / под ред. В.В. Лазарева. - 4-е изд., перераб. и доп. - М. : Юристъ, 2004.</t>
  </si>
  <si>
    <t>Румынина В.В.  Основы права : учебник для спо / В.В. Румынина. - 3-е изд., перераб. и доп. - М. : ФОРУМ, 2009</t>
  </si>
  <si>
    <t xml:space="preserve"> Основы права : учебник / под ред. С.Я. Казанцева. - М. : Академия, 2009</t>
  </si>
  <si>
    <t>Аргументы и факты: газета. - 2010, 2011</t>
  </si>
  <si>
    <t>Комсомольская правда: газета. - 2010, 2014,2015</t>
  </si>
  <si>
    <t>Рабочий путь: газета. - 2010, 2011,2015</t>
  </si>
  <si>
    <t>Российская газета: газета. - 2010, 2011, 2012, 2013, 2014, 2015</t>
  </si>
  <si>
    <t>Смоленская газета: газета. - 2010, 2011, 2012, 2013,2014,2015</t>
  </si>
  <si>
    <t>Смоленские новости: газета. - 2010, 2011</t>
  </si>
  <si>
    <t>Смоленск: журнал (2015/3)</t>
  </si>
  <si>
    <t>Менеджмент в России и за рубежом: журнал (2010/6,2011/6,2012/6,2013/6,2014/3)</t>
  </si>
  <si>
    <t>Логистика (2014/12)</t>
  </si>
  <si>
    <t>Логистика и управления цепями поставок (2013/6,2014/6,2015/?)</t>
  </si>
  <si>
    <t>Могилев А.В. Информатика : учебн. пособие для вузов / А.В. Могилев, Н.И. Пак, Е.К. Хеннер. - 3-е изд., перераб. и доп. - М. : Академия, 2004</t>
  </si>
  <si>
    <t>Веретенникова Е.Г. Информатика : учебн.пособие для вузов / Е.Г. Веретенникова, С.М. Патрушина, Н.Г. Савельева. - Ростов н/Д : МарТ, 2002</t>
  </si>
  <si>
    <t>Степанов А.Н. Информатика : учеб.пособие для вузов / А.Н. Степанов. - 5-е изд. - М. [и др.] : Питер, 2007</t>
  </si>
  <si>
    <t>Информатика. Базовый курс. : учебник для вузов / под ред. С.В. Симоновича. - СПб. : Питер, 2000.</t>
  </si>
  <si>
    <t>Раздел 3. Обеспечение дополнительной литературой</t>
  </si>
  <si>
    <t xml:space="preserve">Наименование </t>
  </si>
  <si>
    <t>Количество названий</t>
  </si>
  <si>
    <t>Количество экз</t>
  </si>
  <si>
    <t xml:space="preserve">Автор, название, место издания, издательство, год издания </t>
  </si>
  <si>
    <t>Число обучающихся</t>
  </si>
  <si>
    <t>Коэффициент</t>
  </si>
  <si>
    <t>Официальные издания: сборники законодательных актов, нормативных правовых актов и кодексов Российской Федерации (отдельно изданные, продолжающиеся и периодические)</t>
  </si>
  <si>
    <t>Периодические издания:</t>
  </si>
  <si>
    <t>массовые центральные и местные общественно-политические издания</t>
  </si>
  <si>
    <t>отраслевые периодические издания по каждому профилю подготовки кадров</t>
  </si>
  <si>
    <t>Справочно-библиографическая литература:</t>
  </si>
  <si>
    <t>Раздел 2. Обеспечение образовательного процесса учебной и учебно-методической литературой</t>
  </si>
  <si>
    <t>Количество 
наимен.</t>
  </si>
  <si>
    <t>Количество учебников за 5 лет</t>
  </si>
  <si>
    <t xml:space="preserve">Спиркин А.Г.  Философия: учебник для вузов / А.Г. Спиркин. - М.: Гардарики, 2002. </t>
  </si>
  <si>
    <t>История : учебн. пособие для ссузов / ред.: П.С. Самыгин [и др.]. - 6-е изд. - Ростов н/Д : Феникс, 2006</t>
  </si>
  <si>
    <t>Артемов В.В. История отечества с древнейших времен до наших дней : учебник для спо / В.В. Артемов, Ю.Н. Лубченков. - 6-е изд., доп. - М. : Академия, 2003</t>
  </si>
  <si>
    <t>Дмитренко В.П. История отечества ХХ век :учеб. пособие / В.П. Дмитренко, В.Л. Есаков, В.А. Шестаков. - 2-е изд. - М. : Дрофа, 1998</t>
  </si>
  <si>
    <t>История Отечества. ХХ-начало ХХI века : учебник / Н.В. Загладин [и др.]. - 3-е изд. - М. : Русское слово, 2005</t>
  </si>
  <si>
    <t>Загладин Н.В. История России и мира в XX-начале ХХI века: учебник / Н.В. Загладин, Н.А. Симония. - 6-е изд., исправ. - М. : Русское слово, 2007</t>
  </si>
  <si>
    <t>Буганов В.И. История России : конец XVII-XIX век: учебник / В.И. Буганов, П.Н. Зырянов, А.Н. Сахаров ;  под ред. А.Н. Сахарова. - 12-е изд., перераб. и доп. - М. : Просвещение, 2006</t>
  </si>
  <si>
    <t>Физическая культура студента: учебник для вузов/ под ред. В.И. Ильина. - М., 2003</t>
  </si>
  <si>
    <t>Буганов В.И. История России : конец XVII-XIX век: учебник / В.И. Буганов, П.Н. Зырянов; под ред. А.Н. Сахарова. - 8-е изд., перераб. и доп. - М.: Просвещение, 2002</t>
  </si>
  <si>
    <t>Сахаров А.Н. История России с древнейших времен до конца ХVII века: учебник / А.Н. Сахаров, В.И. Буганов;  под ред. А.Н. Сахарова. - 6-е изд. - М.: Просвещение, 2000</t>
  </si>
  <si>
    <t>Алгебра и начала анализа. 10-11 класс / Ш.А. Алимов [и др.]. - 15-е изд. - М. : Просвещение, 2007</t>
  </si>
  <si>
    <t>Алгебра и начала анализа : учебник / под ред. А.Н. Колмогорова. - 14-е изд. - М. : Просвещение, 2004</t>
  </si>
  <si>
    <t>Русская литература ХХ века.  Ч.1: учебник / под ред. В.П. Журавлева. - 12-е изд. - М. : Просвещение, 2007</t>
  </si>
  <si>
    <t>Буганов В.И. История России: конец XVII-XIX век: учебник/ В.И. Буганов, П.Н. Зырянов;  под ред. А.Н. Сахарова. - 8-е изд., перераб. и доп. - М.: Просвещение, 2002</t>
  </si>
  <si>
    <t>Горбачев В.Г. Основы философии: курс лекций/ В.Г. Горбачев. - Брянск: Курсив, 2000</t>
  </si>
  <si>
    <t>Обществознание : пособие / под ред. В.В. Барабанова. - СПб. : Союз, 2001</t>
  </si>
  <si>
    <t>Гаврилов М.В. Информатика и информационные технологии: учебник для вузов/ М.В. Гаврилов. - М.: Гардарики, 2007</t>
  </si>
  <si>
    <t>Количество экз., точек доступа</t>
  </si>
  <si>
    <t>Раздел 4. Обеспечение образовательного процесса иными библиотечно-информационными ресурсами и средствами обеспечения образовательного процесса</t>
  </si>
  <si>
    <t>Боревский, Л.Я. Курс математики: справочник. – М, 2000 (CD)</t>
  </si>
  <si>
    <t>Голицына О.Л.  Информационные системы : учебн. пособие для вузов / О.Л. Голицына, Н.В. Максимов, И.И. Попов. - М. : ФОРУМ, 2009</t>
  </si>
  <si>
    <t>Гришин В.Н. Информационные технологии в профессиональной деятельности : учебник для спо / В.Н. Гришин, Е.Е. Панфилова. - М. : ФОРУМ: ИНФРА-М, 2005</t>
  </si>
  <si>
    <t>Розенталь Д.Э.  Русский язык : учебн. пособие / Д.Э. Розенталь. - 6-е изд., стереотип. - М. : Дрофа, 2002</t>
  </si>
  <si>
    <t>Боровик В.С. Обществознание : учебник / В.С. Боровик, С.С. Боровик. - М. : Академия, 2006</t>
  </si>
  <si>
    <t>Безопасность жизнедеятельности : учеб.пособие для вузов / Э.А. Арустамов [и др.]. - 2-е изд., перераб. - М.: Дашков и К, 2007</t>
  </si>
  <si>
    <t>Безопасность жизнедеятельности : учебник для вузов / Л.А. Михайлов [и др.]; под ред. Л.А. Михайлова. - 2-е изд. - М. [и др.]: Питер, 2008</t>
  </si>
  <si>
    <t>Маринченко А.В. Безопасность жизнедеятельности : учебн. пособие для вузов / А.В. Маринченко. - 3-е изд., доп. и перераб. - М.: Дашков и К, 2010</t>
  </si>
  <si>
    <t>Безопасность жизнедеятельности : учебник для вузов / Э.А. Арустамов [и др.];  под ред. Э.А. Арустамова. - М. : Дашков и К, 2000.</t>
  </si>
  <si>
    <t>Оценка рентабельности системы складирования и оптимизация внутрипроизводственных потоковых процессов</t>
  </si>
  <si>
    <t>Хван Т.А. Безопасность жизнедеятельности : учебн. пособие для вузов / Т.А. Хван, П.А. Хван. - Ростов н/Д.: Феникс, 2001</t>
  </si>
  <si>
    <t>Безопасность жизнедеятельности : учебник для спо /под ред. С.В. Белова. - М. : Высшая школа, 2000</t>
  </si>
  <si>
    <t>Безопасность жизнедеятельности : учебник для спо /  под ред. С.В. Белова. - 5-е изд., исправ. и доп. - М. : Высшая школа, 2006</t>
  </si>
  <si>
    <t>Русак О.Н. Безопасность жизнедеятельности : учебн. пособие для вузов / О.Н. Русак, К.Р. Малаян, Н.Г. Занько. - 4-е изд., стереотип. - СПб.: Лань, 2001</t>
  </si>
  <si>
    <t>Безопасность жизнедеятельности : учебн. пособие для спо / А.Т. Смирнов [и др.]. - М. : Дрофа, 2005</t>
  </si>
  <si>
    <t>Бондин В.И. Безопасность жизнедеятельности : учебн. пособие для ссузов / В.И. Бондин, Ю.Г. Семехин. - М. : ИНФРА-М: Академцентр, 2010</t>
  </si>
  <si>
    <t>Горелов А.А. Основы философии : учебн. пособие для спо / А.А. Горелов. - 14-е изд., стереотип. - М.: Академия, 2013</t>
  </si>
  <si>
    <t>Петелин А.Л. Естествознание : учебн. пособие для спо / А.Л. Петелин, Т.Н. Гаева, А.Л. Бреннер. - М. : ФОРУМ, 2013</t>
  </si>
  <si>
    <t>Бишаева А.А. Физическая культура : учебник для нпо и спо / А.А. Бишаева. - 6-е изд., стереотип. - М. : Академия, 2013</t>
  </si>
  <si>
    <t>Ястребов Г.С. Безопасность жизнедеятельности и медицина катастроф : учебн. пособие для спо / Г.С. Ястребов. - 9-е изд. - Ростов-на-Дону : Феникс, 2014</t>
  </si>
  <si>
    <t>а) энциклопедии, энциклопедические словари (по профилю поготовки кадров)</t>
  </si>
  <si>
    <t>б) отраслевые словари и справочники (по профилю подготовки кадров)</t>
  </si>
  <si>
    <t>Уровень, ступень образования,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 с учебным планом</t>
  </si>
  <si>
    <t>Наименование и краткая характеристика библиотечно-информационных ресурсов и средств обеспечения образовательного процесса, в  том числе электронных образовательных ресурсов (электронных изданий и информационных баз данных)</t>
  </si>
  <si>
    <t>Как сделать идеальную фигуру: справочник. - 2000г.  (CD)</t>
  </si>
  <si>
    <t>Физическая культура (лекции ДО)</t>
  </si>
  <si>
    <t>Основы философии (лекции ДО)</t>
  </si>
  <si>
    <t>Лекции по философии для компьютера и мобилы.(CD)</t>
  </si>
  <si>
    <t>Проблема человека в русской философии: справочник. 1998г.  (CD)</t>
  </si>
  <si>
    <t>Bundestag magazin. – М, 1998 (CD)</t>
  </si>
  <si>
    <t>Deutsch Gold: Курс немецкого языка. – М., 2003 (CD)</t>
  </si>
  <si>
    <t>Deutsch Platinum De Luxe. – М., 1998 (CD)</t>
  </si>
  <si>
    <t>English Gold: Курс английского языка + немецкий словарь. (CD) – М., 2001</t>
  </si>
  <si>
    <t>Learn to speak english, учимся говорить по-английски . 1995г.  (CD)</t>
  </si>
  <si>
    <t>Microsoft Encarta, encyclopedia. – М., 1996г. (CD)</t>
  </si>
  <si>
    <t>Test Of English as Foreign Language (TOEFL)  (CD)</t>
  </si>
  <si>
    <t>Von Aachen bis Zwickau. – М., 1999 (CD)</t>
  </si>
  <si>
    <t>Немецкий язык за 2 недели. – М., 2006г.  (CD)</t>
  </si>
  <si>
    <t>Немецкий язык: лингафонный курс. – М., 2001 (CD)</t>
  </si>
  <si>
    <t>Немецкий: полный курс. – М., 2003 (CD)</t>
  </si>
  <si>
    <t>ПРОФЕССОР ХИГГИНС, Английский без акцента! М., 1997г.  (CD)</t>
  </si>
  <si>
    <t>Скоростное изучение немецкого языка: Экспресс-метод Илоны Давыдовой. – М., 2003 (CD)</t>
  </si>
  <si>
    <t>Словари POLYGLOSSUM Deutsch-Russisch-Deutsch (около 800000 терминов). – М., 1996 (CD)</t>
  </si>
  <si>
    <t>Учите немецкий. – М., 1999 (CD)</t>
  </si>
  <si>
    <t>Alles gute! Часть 1 (немецкий язык). - М., 1990г. (ВК)</t>
  </si>
  <si>
    <t>Alles gute!  Часть 2 (немецкий язык). – М., 1990г (ВК)</t>
  </si>
  <si>
    <t>Die weiBen Nachte in St' Peterburg (немецкий язык). - М., 1999г. (ВК)</t>
  </si>
  <si>
    <t>Eine Entdeckung von Moskau (немецкий язык). – М., 1999 (ВК)</t>
  </si>
  <si>
    <t>2014-2015 уч год</t>
  </si>
  <si>
    <t>на 01.04.15</t>
  </si>
  <si>
    <t>411-лс</t>
  </si>
  <si>
    <t>312-лс</t>
  </si>
  <si>
    <t>213-лс</t>
  </si>
  <si>
    <t>Компьютерная правовая библиотека ЗАКОН” ЛИГА: консультант: справочник. 1998г. -CD</t>
  </si>
  <si>
    <t>Ваш адвокат: сборник норм. актов. Вып. №5.2002г. - CD</t>
  </si>
  <si>
    <t>Ваш адвокат: сборник норм. актов. Вып. №6. 2003г. -CD</t>
  </si>
  <si>
    <t>Виртуальная юридическая консультация: справочник. Выпуск №3: на 2 CD. 2003г. - CD</t>
  </si>
  <si>
    <t>КонсультантПлюс: Высшая школа: сборник норм. актов. Выпуск 2 (осень 2004). 2004г. - CD</t>
  </si>
  <si>
    <t>КонсультантПлюс: Высшая школа: сборник норм. актов. Выпуск 5 (весна 2006). 2006 г. - CD</t>
  </si>
  <si>
    <t>Международные правовые акты: справочник. 2004г. - CD</t>
  </si>
  <si>
    <t>Правовая библиотека "КОДЕКС" для студен-тов и преподавателей, февр. 2004.  2004 г. -  CD</t>
  </si>
  <si>
    <t>Правовая библиотека "КОДЕКС" для студен-тов и преподавателей. Выпуск 2. 2003г. - CD</t>
  </si>
  <si>
    <t>Сборник регионального законодательства. 2001г. - CD</t>
  </si>
  <si>
    <t>Собрание законодательства РФ, бюллетень нормативных актов федеральных органов ис-полнительной власти 1994-1997. - CD</t>
  </si>
  <si>
    <t>Справочная правовая система Германии Bundesrecht "Juris": диск 1. 1999г. - CD</t>
  </si>
  <si>
    <t>Справочная правовая система Германии Bundesrecht "Juris": диск 2. 1999г. - CD</t>
  </si>
  <si>
    <t>Судебная и арбитражная практика: сборник норм. актов. Выпуск 3. 1999г. - CD</t>
  </si>
  <si>
    <t>Энциклопедия российского права, июль 2001. Выпуск №7(65). 2001г. - CD</t>
  </si>
  <si>
    <t>Энциклопедия российского права: выпуск № 6 (88). 2003г. - CD</t>
  </si>
  <si>
    <t>Колмыкова Е.А.   Информатика : учебн. пособие для спо / Е.А. Колмыкова, И.А. Кумскова. - 12-е изд., стереотип. - М. : Академия, 2014</t>
  </si>
  <si>
    <t>Халилова Л.А. English for students of economics = Учебник английского языка для студентов-экономистов : учебник / Л.А. Халилова. - 3-е изд., доп. и перераб. - М. : ФОРУМ, 2012</t>
  </si>
  <si>
    <t>Агабекян И.П. Английский язык : учебник для спо / И.П. Агабекян. - 24-е изд., стереотип. - Ростов-на-Дону : Феникс, 2014</t>
  </si>
  <si>
    <t>Энциклопедия российского права: московское законодательство, июнь 2003. Выпуск № 6 (40). 2003г. - CD</t>
  </si>
  <si>
    <t>Энциклопедия российского права: февраль 1997г. - CD</t>
  </si>
  <si>
    <t>Юридический справочник для всех. - 1998. - №1(3). 1998г. - CD</t>
  </si>
  <si>
    <t>Энциклопедия российского законодательства. Осень 2001 года. 2001г. - CD</t>
  </si>
  <si>
    <t>Переверзев М.П.Менеджмент.- 2006 г.(CD)</t>
  </si>
  <si>
    <t>Основы менеджмента / Л.В. Плахова и др.- 2008 г. (CD)</t>
  </si>
  <si>
    <t>Лекции по менеджменту.- 2006 г.(CD)</t>
  </si>
  <si>
    <t>Мухамедьяров А.М. Инновационный менеджмент: учеб. пособие, 2006г. - CD</t>
  </si>
  <si>
    <t>Статистика. Под ред М.Г. Назарова.- 2008 г. (CD)</t>
  </si>
  <si>
    <t>Салин В.Н, Чурилова Э.Ю, Шпаковская Е.П. Статистика.- 2008 г. (CD)</t>
  </si>
  <si>
    <t>Грузинов, В.П. Экономика предприятия: интерактивный учебный курс.- 2006 г. (CD)</t>
  </si>
  <si>
    <t>Образцы документов: сборник документов. – М., 2003 (СD)</t>
  </si>
  <si>
    <t>Лекции по делопроизводству. – М., 2008 CD</t>
  </si>
  <si>
    <t>Андропова И.Ю.Кадровое делопроизводство. Документация : учебное пособие / И.Ю. Андропова, Н.Л. Андропова, Н.В. Макарова. - 2-е изд., стереотип. - М. : Академия, 2009. - 64 с.</t>
  </si>
  <si>
    <t>Басаков М.И. Делопроизводство (документационное обеспечение управления) : учебн. пособие для ссузов / М.И. Басаков, О.И. Замыцкова. - 10-е изд. - Ростов н/Д : Феникс, 2010. - 376 с</t>
  </si>
  <si>
    <t>Басаков М.И. Современное делопроизводство (документационное обеспечение управления) : учебное пособие / М.И. Басаков. - 2-е изд., исправ. и доп. - Ростов н/Д : Феникс, 2008. - 474 с</t>
  </si>
  <si>
    <t xml:space="preserve">Басаков М.И.Делопроизводство (документационное обеспечение управления на основе ГОСТ Р 6.30-2003) : учебное пособие для спо / М.И. Басаков. - 7-е изд., перераб. и доп. - М. : Дашков и К, 2009. - 347 с. </t>
  </si>
  <si>
    <t>Березина Н.М. Современное делопроизводство / Н.М. Березина, Л.М. Лысенко, Е.П. Воронцова. - 3-е изд. - М. [и др.] : Питер, 2008. - 220 с.</t>
  </si>
  <si>
    <t>Делопроизводство : учебник для вузов / под ред. Т.В. Кузнецовой. - М. : МЦФЭР, 2004. - 544 с</t>
  </si>
  <si>
    <t>Кирсанова М.В. Курс делопроизводства : учебн.пособие / М.В. Кирсанова, Ю.М. Аксенов. - 4-е изд., исправ. и доп. - М. : ИНФРА-М, 2002.</t>
  </si>
  <si>
    <t>Кирсанова М.В. Современное делопроизводство : учебное пособие / М.В. Кирсанова. - 4-е изд. - М. : ИНФРА-М, 2004. - 312 с.</t>
  </si>
  <si>
    <t>Кирсанова М.В.Курс делопроизводства. Документационное обеспечение управления : учебн.пособие для вузов / М.В. Кирсанова, Ю.М. Аксенов. - М. : ИНФРА-М: НГАЭиУ, 1998</t>
  </si>
  <si>
    <t>Кирсанова М.В.Современное делопроизводство : учебное пособие / М.В. Кирсанова. - 3-е изд. - М. : ИНФРА-М, 2003.</t>
  </si>
  <si>
    <t>Драчева Е.Л.  Менеджмент : учебник для спо / Е.Л. Драчева, Л.И. Юликов. - 14-е изд., стереотип. - М. : Академия, 2013</t>
  </si>
  <si>
    <t>Португалов В.Д. Учебник по английскому языку. Economics: учебник для вузов/ В.Д. Португалов. - М.: АСТ, 2007</t>
  </si>
  <si>
    <t>Ивлиева И.В. Французский язык: учеб. пособ. для спо/ И.В. Ивлиева, К.Н. Подрезова. - Ростов н/Д: Феникс, 2004</t>
  </si>
  <si>
    <t>Мунчаев Ш.М. История России: учебникдля вузов/ Ш.М. Мунчаев, В.М. Устинов. - М.: НОРМА: ИНФРА-М, 2000</t>
  </si>
  <si>
    <t>Касьянов В.В.  Обществознание: учебн. пособ. для ссузов/ В.В. Касьянов. - 3-е изд. - Ростов н/Д : Феникс, 2006</t>
  </si>
  <si>
    <t>Важенин А.Г. Обществознание: учебн. пособие для спо/ А.Г. Важенин. - 6-е изд., стереотип. - М.: Академия, 2009</t>
  </si>
  <si>
    <t>Марченко М.Н. Основы государства и права: учебник/ М.Н. Марченко, Е.М. Дерябина. - М. : Проспект, 2006</t>
  </si>
  <si>
    <t>Правоведение: учебн. пособ. для вузов/ под ред. В.И. Власова,  С.И. Улезько. - Ростов н/Д: Феникс, 2001</t>
  </si>
  <si>
    <t>Горелов А.А. Основы философии: учебн. пособ. для спо  А.А. Горелов. - 6-е изд., стереотип. - М.: Академия,2007</t>
  </si>
  <si>
    <t>Салин В.Н. Статистика: учеб.пособ. для ссузов/ В.Н. Салин, Э.Ю. Чурилова, Е.П. Шпаковская. - М.: КноРус, 2007</t>
  </si>
  <si>
    <t xml:space="preserve"> Статистика : учебник для вузов / под ред. И.И. Елисеевой. - М. : Высшее образование, 2009</t>
  </si>
  <si>
    <t>Кирсанова М.В.Современное делопроизводство: учеб. пособ./ М.В. Кирсанова. - 3-е изд. - М. : ИНФРА-М, 2003.</t>
  </si>
  <si>
    <t>Рогожин М.Ю. Делопроизводство : курс лекций / М.Ю. Рогожин. - М. : Проспект, 2008</t>
  </si>
  <si>
    <t>Сорк Д.М.  Правовое регулирование хозяйственной деятельности : учебник / Д.М. Сорк [и др.]. - М. : Мастерство, 2001</t>
  </si>
  <si>
    <t>Башмаков М.И. Математика : учебник для нпо и спо / М.И. Башмаков. - 9-е изд., стереотип. - Москва : Академия, 2014</t>
  </si>
  <si>
    <t>Константинов В.М. Экологические основы природопользования : учебн. пособие для студентов спо / В.М. Константинов, Ю.Б. Челидзе. - М. : Академия, 2001</t>
  </si>
  <si>
    <t>Константинов В.М. Экологические основы природопользования : учебное пособие для студентов спо / В.М. Константинов, Ю.Б. Челидзе. - 14-е изд., стереотип. - М. : Академия, 2013</t>
  </si>
  <si>
    <t>Трушина Т.П. Экологические основы природопользования : учебник для ссузов / Т.П. Трушина. - 2-е изд. - Ростов н/Д : Феникс, 2003</t>
  </si>
  <si>
    <t>Колесников С.И.  Экологические основы природопользования : учебное пособие / С.И. Колесников. - М. : МарТ, 2005</t>
  </si>
  <si>
    <t>Гальперин М.В. Экологические основы природопользования : учебник / М.В. Гальперин. - М. : ФОРУМ: ИНФРА-М, 2002</t>
  </si>
  <si>
    <t>Шимова О.С.  Основы экологии и экономика природопользования : учебник для вузов / О.С. Шимова, И.К. Соколовский. - Минск : БГЭУ, 2001</t>
  </si>
  <si>
    <t>Маринченко А.В. Экология : учебн. пособие для вузов / А.В. Маринченко. - 4-е изд., перераб. и доп. - М. : Дашков и К, 2010</t>
  </si>
  <si>
    <t>Колесников С.И. Экология : учебн. пособие для вузов / С.И. Колесников. - 4-е изд. - М. : Академцентр, 2010</t>
  </si>
  <si>
    <t>Валова (Копылова) В.Д. Экология : учебник для вузов / В.Д. Валова (Копылова). - 2-е изд., перераб. и доп. - М. : Дашков и К, 2010</t>
  </si>
  <si>
    <t>Розанов С.И.  Общая экология : учебник для вузов / С.И. Розанов. - 5-е изд. - СПб. : Лань, 2005</t>
  </si>
  <si>
    <t>Садохин А.П.  Мировая художественая культура : учебное пособие / А.П. Садохин, Т.Г. Грушевицкая. - М. : ЮНИТИ-ДАНА, 2001</t>
  </si>
  <si>
    <t>Чернокозов А.И. Мировая художественная культура : учебное пособие / А.И. Чернокозов ;  под ред. О.А. Митрошенкова. - Ростов н/Д : Феникс, 2000</t>
  </si>
  <si>
    <t>Емохонова Л.Г.  Мировая художественная культура : учебн. пособие / Л.Г. Емохонова. - М. : Академия, 1998</t>
  </si>
  <si>
    <t>Мировая художественная культура : учебн. пособие /  под ред. Л.В. Шустровой. - М. : Изд. центр АЗ, 1996</t>
  </si>
  <si>
    <t>Емохонова Л.Г. Мировая художественная культура : учебн. пособие для спо / Л.Г. Емохонова. - 9-е изд., стереотип. - М. : Академия, 2013</t>
  </si>
  <si>
    <t>Хоруженко К.М.  Мировая художественная культура (структурно-логические схемы) : учеб. пособие / К.М. Хоруженко. - М. : ВЛАДОС, 1999</t>
  </si>
  <si>
    <t>Цветкова М.С. Информатика и ИКТ : учебник для студ. нпо и спо / М.С. Цветкова, Л.С. Великовича. - 3-е изд., стереотип. - Москва : Академия, 2012</t>
  </si>
  <si>
    <t>Астафьева Н.Е. Информатика и ИКТ. Практикум : для профессий и спец-тей технического и социально-экономического профилей: учебн. пособие для нпо и спо / Н.Е. Астафьева, С.А. Гаврилова, М.С. Цветкова. - 4-е изд., стереотип. - Москва : Академия, 2014</t>
  </si>
  <si>
    <t>Важенин А.Г.  Практикум по обществознанию : учебн. пособие для спо / А.Г. Важенин. - 10-е изд., стереотип. - Москва : Академия, 2014</t>
  </si>
  <si>
    <t>Антонова Е.С. Русский язык : учебник для нпо и спо / Е.С. Антонова, Т.М. Воителева. - 6-е изд., стереотип. - Москва : Академия, 2014</t>
  </si>
  <si>
    <t>Иванова Н.В. Бухгалтерский учет : учебное пособие для спо / Н.В. Иванова. - 5-е изд., стереотип. - М. : Академия, 2009</t>
  </si>
  <si>
    <t>Керимов В.Э. Бухгалтерский учет : учебник для вузов / В.Э. Керимов. - 2-е изд. - М. : Эксмо, 2006</t>
  </si>
  <si>
    <t>Кондраков И.Н. Бухгалтерский учет : учебн. пособие для вузов / И.Н. Кондраков. - М. : ИНФРА-М, 2008</t>
  </si>
  <si>
    <t>Макальская М.Л. Бухгалтерский учет : учебник для вузов / М.Л. Макальская, И.М. Фельдман. - М. : Высшее образование, 2007</t>
  </si>
  <si>
    <t>Тумасян Р.З.  Бухгалтерский учет : учебно-практич. пособие / Р.З. Тумасян. - 9-е изд., стереотип. - М. : ОМЕГА-Л, 2009</t>
  </si>
  <si>
    <t>Тумасян Р.З. Бухгалтерский учет : учебно-практич. пособие для вузов / Р.З. Тумасян. - 4-е изд. - М. : ОМЕГА-ЭЛ, 2005</t>
  </si>
  <si>
    <t>Швецкая В.М. Бухгалтерский учет : учебное пособие для спо / В.М. Швецкая, Н.А. Головко. - 2-е изд., доп. и перераб. - М. : Дашков и К, 2004</t>
  </si>
  <si>
    <t>Александров И.М.  Налоги и налогообложение : учебник для вузов / И.М. Александров. - 10-е изд., перераб. и доп. - М. : Дашков и К, 2010</t>
  </si>
  <si>
    <t>Александров И.М. Налоги и налогообложение : учебник для вузов / И.М. Александров. - М. : Дашков и К, 2003</t>
  </si>
  <si>
    <t>Брыкова Н.В. Налоги и налогообложение : практикум / Н.В. Брыкова. - М. : Академия, 2005.</t>
  </si>
  <si>
    <t>Халилова Л.А. English for students of economics = Учебник английского языка для студентов-экономистов : учебник / Л.А. Халилова. - 3-е изд., доп. и перераб. - М. : ФОРУМ, 2014</t>
  </si>
  <si>
    <t>Иванова Н.В.  Налоги и налогообложение : учебн.пособие для нпо / Н.В. Иванова. - М. : Академия, 2003</t>
  </si>
  <si>
    <t>Карагод В.С. Налоги и налогообложение : учебн. пособие для ссузов / В.С. Карагод, В.В. Худолеев. - М. : ФОРУМ: ИНФРА-М, 2004</t>
  </si>
  <si>
    <t>Лукаш Ю.А. Налоги и налогообложение в Российской Федерации : учебник для вузов / Ю.А. Лукаш. - М. : Книжный мир, 2001</t>
  </si>
  <si>
    <t>Мандрощенко О.В.  Налоги и налогообложение : учебн. пособие для вузов / О.В. Мандрощенко, М.Р. Пинская. - М. : Дашков и К, 2007</t>
  </si>
  <si>
    <t>Миляков Н.В.  Налоги и налогообложение : учебник для вузов / Н.В. Миляков. - 5-е изд., перераб. и доп. - М. : ИНФРА-М, 2006</t>
  </si>
  <si>
    <t>Налоги : учебник / под ред. Д.Г. Черника. - 2-е изд., перераб. и доп. - М. : ЮНИТИ-ДАНА, 2003</t>
  </si>
  <si>
    <t>Налоги и налогообложение : учебник для вузов / под ред. И.А. Майбурова. - М. : ЮНИТИ-ДАНА, 2007</t>
  </si>
  <si>
    <t>Пансков В.Г. Налоги и налоговая система Российской Федерации : учебник для вузов / В.Г. Пансков. - М. : Финансы и статистика, 2005</t>
  </si>
  <si>
    <t>Паскачев А.Б.  Налоги и налогообложение : учебн. пособие для вузов / А.Б. Паскачев. - М. : Высшее образование, 2008</t>
  </si>
  <si>
    <t>Перов А.В. Налоги и налогообложение : учеб.пособие для вузов / А.В. Перов, А.В. Толкушкин. - 7-е изд, перераб. и доп. - М. : Юрайт, 2007</t>
  </si>
  <si>
    <t>Перов А.В. Налоги и налогообложение : учебн. пособие для вузов / А.В. Перов, А.В. Толкушкин. - 5-е изд, перераб. и доп. - М. : Юрайт, 2005</t>
  </si>
  <si>
    <t>Перов А.В. Налоги и налогообложение : учебное пособие / А.В. Перов, А.В. Толкушкин. - М. : Юрайт, 2002.</t>
  </si>
  <si>
    <t>Пономарев А.И.  Налоги и налогообложение в Российской Федерации : учебное пособие / А.И. Пономарев. - Ростов н/Д : Феникс, 2001</t>
  </si>
  <si>
    <t>Худолеев В.В. Налоги и налогообложение : учебник для спо / В.В. Худолеев. - 4-е изд., исправ. и доп. - М. : ФОРУМ, 2009</t>
  </si>
  <si>
    <t>Рогуленко Т.М. Аудит : учебник для студентов вузов / Т.М. Рогуленко, С.В. Пономарева. - М. : КноРус, 2010</t>
  </si>
  <si>
    <t>Подольский В.И. Аудит : учебник / В.И. Подольский, А.А. Савин, Л.В. Сотникова ;  под ред. В.И. Подольского. - 2-е изд., стереотип. - М. : Академия, 2002</t>
  </si>
  <si>
    <t>Ярцева Н.М. Аудит : элементарный курс: учебн. пособие / Н.М. Ярцева. - М. : Экономистъ, 2003</t>
  </si>
  <si>
    <t>Парушина Н.В.  Аудит : практикум: для спо / Н.В. Парушина, С.П. Суворова, Е.В. Галкина. - М. : ФОРУМ: ИНФРА-М, 2006</t>
  </si>
  <si>
    <t>Шеремет А.Д. Аудит : учебник / А.Д. Шеремет, В.П. Суйц. - 2-е изд., перераб. и доп. - М. : ИНФРА-М, 2001</t>
  </si>
  <si>
    <t>Ковалева О.В. Аудит : учебн.пособие / О.В. Ковалева, Ю.П. Константинов. - 2-е изд., перераб. и доп. - М. : ПРИОР, 2002</t>
  </si>
  <si>
    <t>Пупко Г.М. Аудит и ревизия : учебное пособие / Г.М. Пупко. - 2-е изд. - Минск : Университет, 2004</t>
  </si>
  <si>
    <t xml:space="preserve">Терехов А.А.  Аудит : учебник / А.А. Терехов. - М. : Финансы и статистика, 1998. </t>
  </si>
  <si>
    <t>Абрютина М.С. Анализ финансово - экономической деятельности предприятия : учебно-практич. пособие: для вузов / М.С. Абрютина, А.В. Грачев. - М. : Дело и Сервис, 1998</t>
  </si>
  <si>
    <t>Анализ и диагностика финансово-хозяйственной деятельности предприятия : учебн. пособие / ред.: П.П. Табурчак [и др.]. - Ростов н/Д : Феникс, 2002</t>
  </si>
  <si>
    <t>Бердникова Т.Б. Анализ и диагностика финансово - хозяйственной деятельности : учебн. пособие для вузов / Т.Б. Бердникова. - М. : ИНФРА-М, 2001</t>
  </si>
  <si>
    <t>Голубева Т.М. Анализ финансово-хозяйственной деятельности : учеб.пособие для нпо / Т.М. Голубева. - М. : Академия, 2008</t>
  </si>
  <si>
    <t>Канке А.А. Анализ финансово-хозяйственной деятельности предприятия : учебное пособие для спо / А.А. Канке, И.П. Кошевая. - 2-е изд., исправ. и доп. - М. : ФОРУМ: ИНФРА-М, 2007</t>
  </si>
  <si>
    <t>Ковалев В.В. Анализ хозяйственной деятельности предприятия : учебник для вузов / В.В. Ковалев, О.Н. Волкова. - М. : Проспект, 2007</t>
  </si>
  <si>
    <t>Любушин Н.П.  Анализ финансово-экономической деятельности предприятия : учебн. пособие для вузов / Н.П. Любушин, В.Б. Лещева, В.Г. Дьякова;  под ред. Н.П. Любушина. - М. : ЮНИТИ, 2003</t>
  </si>
  <si>
    <t>Макарьева В.И.  Анализ финансово-хозяйственной деятельности организации / В.И. Макарьева, Л.В. Андреева. - М. : Финансы и статистика, 2005</t>
  </si>
  <si>
    <t>Одинцов В.А.  Анализ финансово-хозяйственной деятельности предприятия : учебное пособие для нпо / В.А. Одинцов. - М. : Академия, 2008</t>
  </si>
  <si>
    <t>Савицкая Г.В.  Анализ хозяйственной деятельности : учебник для вузов / Г.В. Савицкая. - М. : ИНФРА-М, 2002</t>
  </si>
  <si>
    <t>Савицкая Г.В.  Анализ хозяйственной деятельности предприятия : учебник для вузов / Г.В. Савицкая. - 2-е изд., перераб. и доп. - Минск : Экоперспектива, 1998</t>
  </si>
  <si>
    <t>Савицкая Г.В.  Анализ хозяйственной деятельности предприятия : учебник для вузов / Г.В. Савицкая. - 5-е изд. - Минск : Новое знание, 2001</t>
  </si>
  <si>
    <t>Савицкая Г.В. Анализ хозяйственной деятельности предприятия : учебник для вузов / Г.В. Савицкая. - 3-е изд., перераб. и доп. - М. : ИНФРА-М, 2004</t>
  </si>
  <si>
    <t>Савицкая Г.В. Анализ хозяйственной деятельности предприятия : учебник для вузов / Г.В. Савицкая. - 4-е изд., перераб. и доп. - М. : ИНФРА-М, 2007</t>
  </si>
  <si>
    <t>Савицкая Г.В. Анализ хозяйственной деятельности предприятия : учебник для вузов / Г.В. Савицкая. - 4-е изд., перераб. и доп. - Минск : Новое знание, 1999.</t>
  </si>
  <si>
    <t>Чернышева Ю.Г.  Анализ финансово-хозяйственной деятельности предприятия : учебн.пособие для вузов / Ю.Г. Чернышева, Э.А. Чернышев. - М.; Ростов н/Д : МарТ, 2003</t>
  </si>
  <si>
    <t>Чечевицына Л.Н.  Анализ финансово-хозяйственной деятельности : учебник для ссузов / Л.Н. Чечевицына. - 3-е изд., перераб. и доп. - Ростов н/Д : Феникс, 2008</t>
  </si>
  <si>
    <t>Заключение по специальности</t>
  </si>
  <si>
    <t>Дисциплина</t>
  </si>
  <si>
    <t>Всего</t>
  </si>
  <si>
    <t>%</t>
  </si>
  <si>
    <t>Коэфф. кн/об.</t>
  </si>
  <si>
    <t>Шеремет А.Д. Анализ и диагностика финансово-хозяйственной деятельности предприятия : учебник для вузов / А.Д. Шеремет. - М. : ИНФРА-М, 2008.</t>
  </si>
  <si>
    <t>Безопасность жизнедеятельности : учебник для вузов / под ред. Э.А. Арустамова. - М. : Дашков и К, 2000.</t>
  </si>
  <si>
    <t>Волкогонова О.Д.  Управленческая психология : учебник для спо / О.Д. Волкогонова, А.Т. Зуб. - М. : ФОРУМ: ИНФРА-М, 2007</t>
  </si>
  <si>
    <t>Рамендик Д.М. Управленческая психология : учебник / Д.М. Рамендик. - М. : ФОРУМ: ИНФРА-М, 2006</t>
  </si>
  <si>
    <t>Розанова В.А.  Психология управленческой деятельности : учебно-практич.пособие / В.А. Розанова. - М. : Альфа-Пресс, 2006.</t>
  </si>
  <si>
    <t>Розанова В.А. Психология управления : учеб.пособие / В.А. Розанова. - М. : Бизнес-школа "Интел-синтез", 1999</t>
  </si>
  <si>
    <t>Королев Л.М.  Психология управления : учебн. пособие / Л.М. Королев. - М. : Дашков и К, 2009</t>
  </si>
  <si>
    <t>Мананикова Е.Н. Психология управления : учебн. пособие / Е.Н. Мананикова. - 2-е изд. - М. : Дашков и К, 2009</t>
  </si>
  <si>
    <t>Психология управления : курс лекций /  ред. М.В. Удальцова. - М. : ИНФРА-М, 1997</t>
  </si>
  <si>
    <t>Николайчук В.Е.  Транспортно-складская логистика : учебн. пособие для вузов / В.Е. Николайчук. - 4-е изд. - М. : Дашков и К, 2011</t>
  </si>
  <si>
    <t>Волгин В.В. Логистика хранения товаров : практич. пособие / В.В. Волгин. - 2-е изд. - М. : Дашков и К, 2010</t>
  </si>
  <si>
    <t>Киреева Н.С. Складское хозяйство : учебн. пособие для вузов и ссузов / Н.С. Киреева. - М. : Академия, 2009</t>
  </si>
  <si>
    <t>Логистика : учебник для вузов / под ред. Б.А. Аникина. - 2-е изд., перераб. и доп. - М. : ИНФРА-М, 2000</t>
  </si>
  <si>
    <t>Сергеев В.И. Логистика в бизнесе : учебник для вузов / В.И. Сергеев. - М. : ИНФРА-М, 2001</t>
  </si>
  <si>
    <t>Гайдаенко А.А. Логистика : учебник для вузов / А.А. Гайдаенко, О.В. Гайдаенко. - 2-е изд., стереотип. - М. : КноРус, 2009.</t>
  </si>
  <si>
    <t>Николайчук В.Е.  Логистика : учебн. пособие для вузов / В.Е. Николайчук. - СПб. : Питер, 2001</t>
  </si>
  <si>
    <t>Гаджинский А.М.  Логистика : учебник для вузов и ссузов / А.М. Гаджинский. - 4-е изд., перераб. и доп. - М. : Маркетинг, 2001</t>
  </si>
  <si>
    <t>Гаджинский А.М. Логистика : учебник для вузов / А.М. Гаджинский. - 19-е изд. - М. : Дашков и К, 2010</t>
  </si>
  <si>
    <t>Гаджинский А.М. Практикум по логистике : для студентов вузов и ссузов / А.М. Гаджинский. - 8-е изд., перераб. и доп. - М. : Дашков и К, 2010</t>
  </si>
  <si>
    <t>Серов В.М.  Инвестиционный менеджмент : учебн. пособие для вузов / В.М. Серов. - М. : ИНФРА-М, 2000.</t>
  </si>
  <si>
    <t>Канке А.А. Логистика : учебник для спо / А.А. Канке, И.П. Кошевая. - 2-е изд., исправ. и доп. - М. : ФОРУМ: ИНФРА-М, 2011</t>
  </si>
  <si>
    <t>Герасимов Б.И. Основы логистики : учебн. пособие для спо / Б.И. Герасимов, В.В. Жариков, В.Д. Жариков. - М. : ФОРУМ, 2008</t>
  </si>
  <si>
    <t>Основы марктеинга : учебн. пособие для вузов / под ред. Г.А. Васильева. - М. : ЮНИТИ-ДАНА, 2005</t>
  </si>
  <si>
    <t>Барышев А.Ф.  Маркетинг : учебник для спо / А.Ф. Барышев. - 6-е изд., стереотип. - М. : Академия, 2009</t>
  </si>
  <si>
    <t>Мурахтанова Н.М.  Маркетинг : учебн. пособие для спо / Н.М. Мурахтанова, Е.И. Еремина. - 5-е изд., стереотип. - М. : Академия, 2008</t>
  </si>
  <si>
    <t>Мурахтанова Н.М. Маркетинг : сборник практических задач и ситуаций: учебн. пособие для спо / Н.М. Мурахтанова, Е.И. Еремина. - 5-е изд., стереотип. - М. : Академия, 2008.</t>
  </si>
  <si>
    <t>Прошкина Т.П.  Маркетинг : учебн. пособие для спо / Т.П. Прошкина. - Ростов н/Д : Феникс, 2008</t>
  </si>
  <si>
    <t>Маркетинг : учебник для вузов / ред. Т.Н. Парамонова. - 5-е изд., стереотип. - М. : КноРус, 2008.</t>
  </si>
  <si>
    <t>Годин А.М.  Маркетинг : учебник для вузов / А.М. Годин. - 2-е изд., перераб. и доп. - М. : Дашков и К, 2005</t>
  </si>
  <si>
    <t>Годин А.М. Маркетинг : учебник для вузов / А.М. Годин. - 8-е изд., перераб. и доп. - М. : Дашков и К, 2009</t>
  </si>
  <si>
    <t>Титова Н.Е.  Маркетинг : учебн. пособие для вузов / Ю.П. Кожаев. - М. : ВЛАДОС, 2003</t>
  </si>
  <si>
    <t>Румынина Л.А. Документационное обеспечение управления : учебник для спо / Л.А. Румынина. - 6-е изд., стереотип. - М. : Академия, 2008. - 224 с.</t>
  </si>
  <si>
    <t>Сборник законов Российской Федерации. Т.1 : с измен. и доп. на 1 января 2000 г. - М. : АСТ, 2000</t>
  </si>
  <si>
    <t>Сборник законов Российской Федерации. Т.2 : с измен. и доп. на 1 января 2000 г.: в 2 т. - М. : АСТ, 2000</t>
  </si>
  <si>
    <t>Таможенный кодекс Российской Федерации : от 28 мая 2006 г. №61-ФЗ: текст с измен. и доп. на 2008</t>
  </si>
  <si>
    <t xml:space="preserve"> Трудовой кодекс Российской Федерации. - М. : ОМЕГА-Л, 2009</t>
  </si>
  <si>
    <t>Семейный кодекс Российской Федерации. - М. : Проспект, 2003</t>
  </si>
  <si>
    <t>Конституция Российской Федерации : с гимном России: приянята всенародн. голосованием 12.12.1993 г. - М. : Проспект, 2009</t>
  </si>
  <si>
    <t xml:space="preserve"> Жилищный кодекс Российской Федерации. - М. : ОМЕГА-Л, 2003</t>
  </si>
  <si>
    <t>Гражданский кодекс Российской Федерации. - М. : ИНФРА-М, 2003</t>
  </si>
  <si>
    <t>Кодекс Российской Федерации об административных правонарушениях. - М. : ОМЕГА-Л, 2009</t>
  </si>
  <si>
    <t xml:space="preserve"> Налоговый кодекс Российской Федерации. - М. : Юрайт, 2009</t>
  </si>
  <si>
    <t>Алимова Н.А. Большой справочник кадровика / Н.А. Алимова. - М. : Дашков и К, 2010.</t>
  </si>
  <si>
    <t>Курс математики для школьников и абитуриентов: справочник. – М, 1999  (CD)</t>
  </si>
  <si>
    <t>Основы правовых знаний: учебные фильмы. – М. 1999г. – видеокурс (ВК)</t>
  </si>
  <si>
    <t>Правоведение./В.А. Алексеенко и др.- М.: Кнорус, 2008г. -  (CD)</t>
  </si>
  <si>
    <t>Основы права (ДО)</t>
  </si>
  <si>
    <t>Экономика: учебник / Ред. Л.Е. Басовский. – М., 2004 (CD)</t>
  </si>
  <si>
    <t>Лекции по экономике: курс лекций. – М., 2006 (CD)</t>
  </si>
  <si>
    <t>Основы экономики (лекции ДО)</t>
  </si>
  <si>
    <t>Основы информатики.- 2001 г. (CD)</t>
  </si>
  <si>
    <t>Основы компьютерной грамотности, вып 1. (CD)</t>
  </si>
  <si>
    <t>Школьный курс информатики.- 1999г. (CD)</t>
  </si>
  <si>
    <t>Энциклопедия персонального компьютера Кирилла и Мефодия. - 1996г. (CD)</t>
  </si>
  <si>
    <t>Компьютер с нуля:  видеокурс.- 1996г. (ВК)</t>
  </si>
  <si>
    <t>Персональный компьютер для начинающих: видеокурс. Часть 2.- 1997г. (ВК)</t>
  </si>
  <si>
    <t>Искусство (МХК)</t>
  </si>
  <si>
    <t>География</t>
  </si>
  <si>
    <t>Естествознание</t>
  </si>
  <si>
    <t>Документационное обеспечение управления</t>
  </si>
  <si>
    <t>Статистика</t>
  </si>
  <si>
    <t>Экономика организации</t>
  </si>
  <si>
    <t>Менеджмент</t>
  </si>
  <si>
    <t>Правовое обеспечение профессиональной деятельности</t>
  </si>
  <si>
    <t>Управленческая психология</t>
  </si>
  <si>
    <t>Богацкий И.С. Бизнес-курс английского языка : словарь-справочник / И.С. Богацкий, Н.М. Дюканова ;  под ред. И.С. Богацкого. - 5-е изд., исправл. - Киев; М. : Логос: Дом Славянской книги, 2007</t>
  </si>
  <si>
    <t>Шевелева С.А. Основы экономики и бизнеса : учебн. пособие для спо / С.А. Шевелева, В.Е. Стогов. - 3-е изд., перераб. и доп. - М. : ЮНИТИ, 2008</t>
  </si>
  <si>
    <t>Шевелева С.А. Основы экономики и бизнеса : учебн.пособие для спо / С.А. Шевелева, В.Е. Стогов. - 2-е изд., перераб. и доп. - М. : ЮНИТИ-ДАНА, 2005</t>
  </si>
  <si>
    <t>Васильева М.М.  Немецкий язык для студентов-экономистов : учебник / М.М. Васильева. - М. : Гардарики, 2003</t>
  </si>
  <si>
    <t>Бориско Н.Ф. Бизнес-курс немецкого языка : словарь-справочник / Н.Ф. Бориско. - 5-е изд., стереотип. - М. : Славянский дом книги, 2007</t>
  </si>
  <si>
    <t>Федорова Л.М.  Деловой английский: 30 уроков для студентов-экономистов : учеб. пособие для вузов / Л.М. Федорова, С.Н. Никитаев, Л.Я. Лавриненко. - М. : Гардарики, 2002</t>
  </si>
  <si>
    <t>Богацкий И.С. Бизнес-курс английского языка : Словарь-справочник / И.С. Богацкий, Н.М. Дюканова ;  под ред. И.С. Богацкого. - 4-е изд., исправл. - Киев : Логос, 1999</t>
  </si>
  <si>
    <t>Басова Н.В.  Немецкий для экономистов : учебн. пособие для вузов / Н.В. Басова, Т.Ф. Гайвоненко. - 9-е изд. - Ростов н/Д : Феникс, 2006</t>
  </si>
  <si>
    <t>Басова Н.В. Немецкий для экономистов : учебн. пособие для вузов / Н.В. Басова, Т.Ф. Гайвоненко. - 6-е изд., исправ. - Ростов н/Д : Феникс, 2003</t>
  </si>
  <si>
    <t>Басова Н.В. Немецкий для экономистов : учебн. пособие для вузов / Н.В. Басова, Т.Ф. Гайвоненко. - 3-е изд. - Ростов н/Д : Феникс, 2003</t>
  </si>
  <si>
    <t>Басова Н.В.  Немецкий для экономистов : учебн. пособие для вузов / Н.В. Басова, Т.Ф. Гайвоненко. - 2-е изд. - Ростов н/Д : Феникс, 1999</t>
  </si>
  <si>
    <t>Завьялова В.М.  Практический курс немецкого языка (для начинающих) / В.М. Завьялова, Л.В. Ильина. - М. : ЧеРо, 1999</t>
  </si>
  <si>
    <t>Золотницкая С.П.  Учебник французского языка : учебник для ссузов / С.П. Золотницкая. - 3-е изд., исправ. и доп. - М. : Высшая школа, 1985</t>
  </si>
  <si>
    <t>Дергунова М.Г.  Учебник французского языка : учебник для ссузов / М.Г. Дергунова, А.В. Перепелица, А.И. Шиловцева. - 5-е изд., исправ. и перераб. - М. : Высшая школа, 1988</t>
  </si>
  <si>
    <t>Шиловцева А.И.  Учебник французского языка : учебник для ссузов / А.И. Шиловцева, М.Г. Дергунова. - 3-е изд. - М. : Высшая школа, 1970</t>
  </si>
  <si>
    <t>Акимов О.Е.  Естествознание : курс лекций / О.Е. Акимов. - М. : ЮНИТИ, 2001</t>
  </si>
  <si>
    <t>Михеева Е.В. Информационные технологии в профессиональной деятельности : учебн. пособие для спо / Е.В. Михеева. - 2-е изд., стереотип. - М. : Академия, 2005</t>
  </si>
  <si>
    <t>Экономика предприятия : учебник для вузов / В.Я. Горфинкель [и др.];  под ред. В.Я. Горфинкеля, В.А. Швандара. - 4-е изд., перераб. и доп. - М. : ЮНИТИ-ДАНА, 2007</t>
  </si>
  <si>
    <t>Экономика предприятия : учебник для вузов / ред.: В.Я. Горфинкель, В.А. Швандар. - 2-е изд., перераб. и доп. - М. : Банки и биржи: ЮНИТИ, 1998</t>
  </si>
  <si>
    <t>Мяснянкина О.В. Экономика предприятия : учебн. пособие для вузов / О.В. Мяснянкина, Б.Г. Преображенский. - М. : КноРус, 2009</t>
  </si>
  <si>
    <t>Экономика предприятия : учебник для вузов / под ред. Е.Л. Кантора. - 2-е изд. - М. [и др.] : Питер, 2007</t>
  </si>
  <si>
    <t>Чуев И.Н. Экономика предприятия : учебник для вузов / И.Н. Чуев, Л.Н. Чуева. - 6-е изд., перераб. и доп. - М. : Дашков и К, 2009</t>
  </si>
  <si>
    <t>Экономика предприятия : учебное пособие / Т.А. Симунина [и др.]. - 3-е изд., перераб. и доп. - М. : КноРус, 2008</t>
  </si>
  <si>
    <t>Скляренко В.К. Экономика предприятия : учебник для вузов / В.К. Скляренко, В.М. Прудников. - М. : ИНФРА-М, 2009</t>
  </si>
  <si>
    <t>Толстик Н.В.  Статистика : учебн.пособие для спо / Н.В. Толстик, Н.М. Матегорина. - Ростов н/Д : Феникс, 2000</t>
  </si>
  <si>
    <t>Статистика : курс лекций для ссузов / ред.: Л.П. Харченко [и др.]. - М. : ИНФРА-М, 1998</t>
  </si>
  <si>
    <t>Харченко Н.М.  Статистика : учебник для вузов и ссузов / Н.М. Харченко. - 2-е изд., перераб. и доп. - М. : Дашков и К, 2009</t>
  </si>
  <si>
    <t>Статистика : учебн. пособие для вузов / под ред. М.Р. Ефимовой. - М. : ИНФРА-М, 2000</t>
  </si>
  <si>
    <t>Гусаров В.М. Статистика : учебн.пособие для вузов / В.М. Гусаров. - М. : ЮНИТИ-ДАНА, 2002.</t>
  </si>
  <si>
    <t>Октябрьский П.Я. Статистика : учебн. пособие для вузов / П.Я. Октябрьский. - 2-е, испр. и доп. - СПб. : Изд-во СПб. ун-та, 2001</t>
  </si>
  <si>
    <t>Статистика : учебник для спо / под ред. В.С. Мхитаряна. - 8-е изд., стереотип. - М. : Академия, 2008</t>
  </si>
  <si>
    <t>Тарновская Л.И.  Статистика : учебн. пособие для вузов / Л.И. Тарновская. - М. : Академия, 2008.</t>
  </si>
  <si>
    <t>Сиденко А.В.  Статистика : учебник / А.В. Сиденко, Г.Ю. Попов, В.М. Матвеева. - М. : Дело и Сервис, 2000</t>
  </si>
  <si>
    <t>Годин А.М.  Статистика : учебник для вузов / А.М. Годин. - 4-е изд., доп. и перераб. - М. : Дашков и К, 2006.</t>
  </si>
  <si>
    <t>Гордиенко Ю.Ф.  Менеджмент : учебник для спо / Ю.Ф. Гордиенко, Д.В. Обухов, М.Г. Зайналабидов. - М. : Московские учебники, 2006</t>
  </si>
  <si>
    <t>Драчева Е.Л. Менеджмент : учебник для спо / Е.Л. Драчева, Л.И. Юликов. - 3-е изд., стереотип. - М. : Академия, 2003</t>
  </si>
  <si>
    <t>Переверзев М.П.  Менеджмент : учебник для вузов / М.П. Переверзев, Н.А. Шайденко, Л.Е. Басовский. - М. : ИНФРА-М, 2002</t>
  </si>
  <si>
    <t>Грибов В.Д.  Менеджмент : учебное пособие для спо / В.Д. Грибов. - М. : КноРус, 2007</t>
  </si>
  <si>
    <t>Прошкина Т.П.  Менеджмент : учебн. пособие для спо / Т.П. Прошкина. - Ростов н/Д : Феникс, 2007</t>
  </si>
  <si>
    <t>Гладков И.С.  Менеджмент : учебн. пособие для вузов / И.С. Гладков. - М. : Дашков и К, 2003.</t>
  </si>
  <si>
    <t xml:space="preserve"> Менеджмент : учебное пособие для спо / М.Л. Разу [и др.]; под ред. М.Л. Разу. - М. : КноРус, 2008</t>
  </si>
  <si>
    <t>Веснин В.Р. Основы менеджмента с приложением схем : учебник / В.Р. Веснин. - 4-е изд., испр. и доп. - М. : ЭЛИТ, 2004</t>
  </si>
  <si>
    <t>Глухов В.В. Менеджмент : учебник для вузов / В.В. Глухов. - 3-е изд. - М. [и др.] : Питер, 2008</t>
  </si>
  <si>
    <t>Семенов А.К. Основы менеджмента : учебник для вузов / А.К. Семенов, В.И. Набоков. - М. : Дашков и К, 2004</t>
  </si>
  <si>
    <t>Полукаров В.Л. Основы менеджмента : учебн. пособие для вузов / В.Л. Полукаров. - 2-е изд., перераб. - М. : КноРус, 2008</t>
  </si>
  <si>
    <t>Мескон М.Х. Основы менеджмента : учебник / М.Х. Мескон, М. Альберт, Ф. Хедоури. - 3-е изд. - М. [и др.] : Вильямс, 2006</t>
  </si>
  <si>
    <t>Андреева В.И. Делопроизводство: организация и ведение : учебно-практич. пособие / В.И. Андреева. - 2-е изд., перераб. и доп. - М. : КноРус, 2008.</t>
  </si>
  <si>
    <t>Безопасность жизнедеятельности (лекции ДО)</t>
  </si>
  <si>
    <t>Первая медицинская помощь: [Фильмы об оказании первой медицинской помощи при бытовых травмах: ожогах, переломах, кровотечениях, о спасении на водах]. – М., 2000 (ВК)</t>
  </si>
  <si>
    <t xml:space="preserve">Правовое обеспечение профессиональной деятельности (ДО) </t>
  </si>
  <si>
    <t>Никитин А.Ф. Право : учебник / А.Ф. Никитин. - 9-е изд. - Москва : Просвещение, 2012</t>
  </si>
  <si>
    <t>Баранчиков Е.В. География для профессий и специальностей социально-экономического профиля : учебник для нпо и спо / Е.В. Баранчиков. - 3-е изд., стереотип. - Москва : Академия, 2012</t>
  </si>
  <si>
    <t>Никитин А.Ф. Основы права: учебник / А.Ф. Никитин. - 2-е изд., стереотип. - М. : Дрофа, 2007</t>
  </si>
  <si>
    <t xml:space="preserve"> Основы права : учебн. пособие / под ред. Д.П. Котова. - М. : Центр, 1998</t>
  </si>
  <si>
    <t>Основы права : учебник / под ред. А.В. Мицкевича. - М. : Норма, 2000.</t>
  </si>
  <si>
    <t>Морозова Л.А. Основы государства и права : учебник / Л.А. Морозова. - М. : Норма, 2004</t>
  </si>
  <si>
    <t>География в школе: Африка.- 2006 г. (CD)</t>
  </si>
  <si>
    <t>Хабибулин А.Г. Правовое обеспечение профессиональной деятельности : учебник для спо / А.Г. Хабибулин, К.Р. Мурсалимов. - М. : ФОРУМ: ИНФРА-М, 2014</t>
  </si>
  <si>
    <t>Литература : учебник для нпо и спо /; под ред. Г.А. Обернихиной. - 12-е изд., стереотип. - М.: Академия, 2013</t>
  </si>
  <si>
    <t xml:space="preserve"> Литература : практикум: учебн. пособие для нпо и спо / под ред. Г.А. Обернихиной. - 3-е изд., стереотип. - М. : Академия, 2013</t>
  </si>
  <si>
    <t>Богаченко В.М. Бухгалтерский учет : учебник для спо по спец-тям экономики и управления / В.М. Богаченко, Н.А. Кириллова. - 18-е изд., перераб. и доп. - Ростов-на-Дону : Феникс, 2014</t>
  </si>
  <si>
    <t>География : учебник для спо /под ред. Е.В. Баранчикова. - 12-е изд., стереотип. - М. : Академия, 2013.</t>
  </si>
  <si>
    <t>Артемов В.В.  История для профессий и специальностей технического, естественно-научного, социально-экономического профилей. Часть 1 : учебник для нпо и спо / В.В. Артемов, Ю.Н. Лубченков. - 6-е изд., стереотип. - М.: Академия, 2013</t>
  </si>
  <si>
    <t>Артемов В.В.  История для профессий и специальностей технического, естественно-научного, социально-экономического профилей. Часть 2 : учебник для нпо и спо / В.В. Артемов, Ю.Н. Лубченков. - 6-е изд., стереотип. - М.: Академия, 2013</t>
  </si>
  <si>
    <t>Басова Н.В. Немецкий язык для колледжей : учебник для экономич. спец-тей спо / Н.В. Басова, Т.Г. Коноплева. - 20-е изд., стереотип. - М. : КноРус, 2014</t>
  </si>
  <si>
    <t>Важенин А.Г. Обществознание : учебн. пособие для спо / А.Г. Важенин. - 12-е изд., стереотип. - М. : Академия, 2013</t>
  </si>
  <si>
    <t>Антонова Е.С.  Русский язык : учебник для нпо и спо / Е.С. Антонова, Т.М. Воителева. - 4-е изд., стереотип. - М. : Академия, 2013</t>
  </si>
  <si>
    <t>Брыкова Н.В. Основы бухгалтерского учета : учебн. пособие для нпо / Н.В. Брыкова. - 9-е изд., исправ. - М. : Академия, 2013</t>
  </si>
  <si>
    <t>Брыкова Н.В.  Основы бухгалтерского учета : учебное пособие / Н.В. Брыкова. - М. : Академия, 2003</t>
  </si>
  <si>
    <t>Омельченко В.П. Математика : учебн. пособие для спо / В.П. Омельченко, Э.В. Курбатова. - 8-е изд., стереотип. - Ростов-на-Дону : Феникс, 2013</t>
  </si>
  <si>
    <t>География в школе: Австралия, Окения, Арктика, Антарктида.- 2006 г. (CD)</t>
  </si>
  <si>
    <t>География Росии: хозяйство и регионы.- 2006 г. (CD)</t>
  </si>
  <si>
    <t>География Росии: хозяйство и регионы.- 2005 г. (CD)</t>
  </si>
  <si>
    <t>География в школе: Азия.- 2006 г. (CD)</t>
  </si>
  <si>
    <t>География в школе: Европа.- 2006 г. (CD)</t>
  </si>
  <si>
    <t>ART. ИСТОРИЯ ИСКУССТВ.- 1996 г. (CD)</t>
  </si>
  <si>
    <t>Путешествие в искусство XX века (CD)</t>
  </si>
  <si>
    <t>080214 Операционная деятельность в логистике</t>
  </si>
  <si>
    <t xml:space="preserve"> (КВАЛИФИКАЦИЯ ОПЕРАЦИОННЫЙ ЛОГИСТ)</t>
  </si>
  <si>
    <t>по программе базовой подготовки</t>
  </si>
  <si>
    <t>Бухгалтерский учет</t>
  </si>
  <si>
    <t>Организация предпринимательства</t>
  </si>
  <si>
    <t>Маркетологистика</t>
  </si>
  <si>
    <t>Основы планирования и организации логистического процесса в организациях (подразделениях)</t>
  </si>
  <si>
    <t>Документационное обеспечение логистических процессов</t>
  </si>
  <si>
    <t>Основы управления логистическими процессами в закупках, производстве и распределении</t>
  </si>
  <si>
    <t>Оптимизация процессов транспортировки и проведение оценки стоимости затрат на хранение товарных запасов</t>
  </si>
  <si>
    <t>Оптимизация ресурсов организаций (подразделений)</t>
  </si>
  <si>
    <t>Оценка инвестиционных проектов в логистической системе</t>
  </si>
  <si>
    <t>Основы контроля и оценки эффективности функционирования логистических систем и операций</t>
  </si>
  <si>
    <t>Сервисное обслуживание</t>
  </si>
  <si>
    <t>Обществознание</t>
  </si>
  <si>
    <t>Экономика</t>
  </si>
  <si>
    <t>Право</t>
  </si>
  <si>
    <t>Финансы, денежное обращение и кредит</t>
  </si>
  <si>
    <t>Налоги и налогообложение</t>
  </si>
  <si>
    <t>Аудит</t>
  </si>
  <si>
    <t>Анализ финансово-хозяйственной деятельности</t>
  </si>
  <si>
    <t>Буганов В.И. История России : конец XVII-XIX век: учебник  / В.И. Буганов, П.Н. Зырянов ;  под ред. А.Н. Сахарова. - 7-е изд. - М. : Просвещение, 2001</t>
  </si>
  <si>
    <t>Загладин Н.В. История России и мира в XX-начале ХХI века: учебник / Н.В. Загладин, Н.А. Симония. - 4-е изд. - М. : Русское слово, 2005</t>
  </si>
  <si>
    <t>Основы права : учебник для спо / под ред. С.Я. Казанцева. - 5-е изд., стереотип. - М. : Академия, 2013</t>
  </si>
  <si>
    <t>Кузнецова Т.В. Делопроизводство (документационное обеспечение управления): учеб. пособ. для вузов / Т.В. Кузнецова. - 4-е изд., исправ. и доп. - М. : Управление персоналом, 2003.</t>
  </si>
  <si>
    <t>Кузнецова Т.В. Делопроизводство (документационное обеспечение управления): учеб. пособ. для вузов / Т.В. Кузнецова. - 5-е изд., исправ. и доп. - М. : Управление персоналом, 2007.</t>
  </si>
  <si>
    <t>Непогода А.В. Делопроизводство организации : подготовка, оформление и ведение документации / А.В. Непогода, П.А. Семченко. - М. : ОМЕГА-Л, 2007. - 478 с.</t>
  </si>
  <si>
    <t>Пожникова Н.М. Практикум по предмету "Документы, корреспонденция и делопроизводство" / Н.М. Пожникова. - М. : Академия, 2008. - 190 с.</t>
  </si>
  <si>
    <t xml:space="preserve">Рогожин М.Ю. Делопроизводство : курс лекций / М.Ю. Рогожин. - М. : Проспект, 2008. - 228 с. </t>
  </si>
  <si>
    <t>Румынина Л.А. Документационное обеспечение управления : учебник для спо / Л.А. Румынина. - 3-е изд., испр. - М. : Академия, 2005. - 224.</t>
  </si>
  <si>
    <t>Румынина Л.А. Документационное обеспечение управления : учебник для спо / Л.А. Румынина. - 9-е изд., стереотип. - М. : Академия, 2011. - 224 с</t>
  </si>
  <si>
    <t>Мелихова Л.В. Правовое обеспечение профессиональной деятельности : учебное пособие / Л.В. Мелихова. - Ростов н/Д : Феникс, 2001</t>
  </si>
  <si>
    <t>Бархатова Е.Ю.  Правовое обеспечение профессиональной деятельности : учебник для ссузов / Е.Ю. Бархатова. - М. : Проспект, 2006</t>
  </si>
  <si>
    <t>Румынина В.В.  Правовое обеспечение профессиональной деятельности : учебник для спо / В.В. Румынина. - 5-е изд., стереотип. - М. : Академия, 2009</t>
  </si>
  <si>
    <t>Правовое обеспечение профессиональной деятельности : учебник для спо / под ред. Д.О. Тузова, В.С. Аракчеева. - М. : ФОРУМ: ИНФРА-М, 2006</t>
  </si>
  <si>
    <t>Климович В.П. Финансы, денежное обращение и кредит : учебник / В.П. Климович. - 2-е изд., доп. - М. : ФОРУМ: ИНФРА-М, 2005</t>
  </si>
  <si>
    <t>Финансы, денежное обращение и кредит : учебник / В.К. Сенчагов [и др.]. - 2-е изд., перераб. и доп. - М. : Проспект, 2005</t>
  </si>
  <si>
    <t>Шелопаев Ф.М. Финансы, денежное обращение и кредит : конспект лекций / Ф.М. Шелопаев. - М. : Юрайт, 2007</t>
  </si>
  <si>
    <t>Янин О.Е. Финансы, денежное обращение и кредит : учебник для спо / О.Е. Янин. - 5-е изд., стереотип. - М. : Академия, 2009</t>
  </si>
  <si>
    <t>Шелопаев Ф.М.  Финансы, денежное обращение и кредит : конспект лекций / Ф.М. Шелопаев. - М. : Юрайт, 2007</t>
  </si>
  <si>
    <t>Финансы, денежное обращение и кредит : учебник / под ред. Н.Ф. Самсонова. - М. : ИНФРА-М, 2001</t>
  </si>
  <si>
    <t>Финансы. Денежное обращение. Кредит : конспект лекций / авт.-сост. А.С. Оганесян. - М. : ПРИОР, 2001.</t>
  </si>
  <si>
    <t>Сергеев И.В., Веретенникова И. И. Экономика организаций (предприятий): электронный учебник.- 2010 г. (CD)</t>
  </si>
  <si>
    <t>Зайцев, Н.Л. Экономика промышленного предприятия. Практикум: Учебное пособие.- 2004 г. (CD)</t>
  </si>
  <si>
    <t>Нешитой А.С.  Финансы, денежное обращение и кредит : учебник для вузов / А.С. Нешитой. - 3-е изд., перераб. и доп. - М. : Дашков и К, 2010</t>
  </si>
  <si>
    <t>Колпакова Г.М.  Финансы. Денежное обращение. Кредит : учебное пособие / Г.М. Колпакова. - 2-е изд., перераб. и доп. - М. : Финансы и статистика, 2004</t>
  </si>
  <si>
    <t>Парушина Н.В.  Аудит : учебник для спо / Н.В. Парушина, С.П. Суворова. - 2-е изд., перераб. и доп. - Москва : ФОРУМ: ИНФРА-М, 2014</t>
  </si>
  <si>
    <t>Сафронов Н.А. Экономика организации (предприятия) : учебник для спо по финансово-экономич. спец-тям / Н.А. Сафронов. - 2-е изд., с изм. - Москва : Магистр: ИНФРА-М, 2014</t>
  </si>
  <si>
    <t>Богатая И.Н. Бухгалтерский учет : учебник для вузов / И.Н. Богатая, Н.Н. Хахонова. - 4-е изд., доп. и перераб. - Ростов н/Д : Феникс, 2007.</t>
  </si>
  <si>
    <t>Богаченко В.М. Бухгалтерский учет : учебн.пособие / В.М. Богаченко, Н.А. Кириллова. - 11-е изд., перераб. и доп. - Ростов н/Д : Феникс, 2008</t>
  </si>
  <si>
    <t>Бухгалтерский учет : учебник для вузов / под ред.  П.С. Безруких. - 3-е изд., перераб. и доп. - М., 1999</t>
  </si>
  <si>
    <t>Вещунова Н.Л. Бухгалтерский учет : учебник для вузов и ссузов / Н.Л. Вещунова, Л.Ф. Фомина. - М. : ТК Велби: Проспект, 2005</t>
  </si>
  <si>
    <t>Гомола А.И.  Бухгалтерский учет / А.И. Гомола, В.Е. Кириллов, С.В. Кириллов. - 5-е изд., исправ. - М. : Академия, 2008</t>
  </si>
  <si>
    <t>Гусева Т.М. Бухгалтерский учет : учебно-практич. пособие / Т.М. Гусева, Т.Н. Шеина. - М. : Проспект, 2006</t>
  </si>
  <si>
    <t>Канке А.А. Логистика : учебник для спо / А.А. Канке, И.П. Кошевая. - 2-е изд., исправ. и доп. - Москва : ФОРУМ: ИНФРА-М, 2011.</t>
  </si>
  <si>
    <t>Финансы и кредит : учебн. пособие для спо /  под ред. О.И. Лаврушина. - 4-е изд., стереотип. - М. : КноРус, 2013</t>
  </si>
  <si>
    <t>Пястолов С.М. Анализ финансово-хозяйственной деятельности : учебник для спо / С.М. Пястолов. - 11-е изд., стереотип. - М. : Академия, 2013</t>
  </si>
  <si>
    <t>Статистика : учебник для спо / под ред. В.С. Мхитаряна. - 12-е изд., перераб. и доп. - М. : Академия, 2013</t>
  </si>
  <si>
    <t>Основы экономики : учебн. пособие для спо / под ред. Н.Н. Кожевникова. - 9-е изд., стереотип. - М. : Академия, 2014</t>
  </si>
  <si>
    <t>Пшенко А.В. Документационное обеспечение управления : учебник для спо / А.В. Пшенко, Л.А. Доронина. - 12-е изд., перераб. и доп. - М. : Академия, 2013</t>
  </si>
  <si>
    <t>Пшенко А.В.  Документационное обеспечение управления : практикум: учебн. пособие для спо / А.В. Пшенко, Л.А. Доронина. - 4-е изд., стереотип. - М. : Академия, 2013</t>
  </si>
  <si>
    <t>English through the BEATLES. Ч. 1 (английский язык). – М., 1996г. (ВК)</t>
  </si>
  <si>
    <t>English through the BEATLES. Ч. 2 (английский язык). – М., 1996г. (ВК)</t>
  </si>
  <si>
    <t>Ghost (английский язык). – М., 2000 (ВК)</t>
  </si>
  <si>
    <t>Hagen. Ein Stadtportrat (немецкий язык). – М., 1998г.  (ВК)</t>
  </si>
  <si>
    <t xml:space="preserve">Hello, English! (английский язык). – М., 1998г. (ВК) </t>
  </si>
  <si>
    <t>Muzzy (английский язык). – М., 1996  (ВК)</t>
  </si>
  <si>
    <t>New York (немецкий язык). – М., 1996г. (ВК)</t>
  </si>
  <si>
    <t xml:space="preserve">Paris (немецкий язык). – М., 1995 (ВК) </t>
  </si>
  <si>
    <t xml:space="preserve">Postcards from London: Открытки из Лондона (английский язык). – М., 1999 (ВК) </t>
  </si>
  <si>
    <t>Игровые сюжеты для начального обучения: Школьная видеоэнциклопедия (французский язык). – М., 1998 (ВК)</t>
  </si>
  <si>
    <t>Хаген (немецкий язык). – М., 1999 (ВК)</t>
  </si>
  <si>
    <t>Оказание первой медицинской помощи на производстве: [Приёмы первой медицинской помощи, используемые в различных ситуациях].- М., 2000 (ВК)</t>
  </si>
  <si>
    <t>Чрезвычайные ситуации. – М., 1999. (ВК)</t>
  </si>
  <si>
    <t>Общеобразовательный цикл</t>
  </si>
  <si>
    <t>Общий гуманитарный и социально-экономический цикл</t>
  </si>
  <si>
    <t>Зайцев, Н.Л. Экономика промышленного предприятия. Практикум: Учебное
пособие.- 2004 г. (CD)</t>
  </si>
  <si>
    <t>Миляков Н.В. Финансы. 2006  - CD</t>
  </si>
  <si>
    <t>Финансы / А.И. Архипов и др. 2009  - CD</t>
  </si>
  <si>
    <t>Соловьева Т.С. Финансы и кредит: Видеоколлекция - ВК</t>
  </si>
  <si>
    <t>Бухучет (Образовательная программа). 1997  - CD</t>
  </si>
  <si>
    <t>Толковый словарь бухгалтера и аудитора. 2003  - CD</t>
  </si>
  <si>
    <t>Кожинов В.Я. Бухгалтерский учёт. 10206 типовых проводок. 2006 - CD</t>
  </si>
  <si>
    <t>Нечитайло А.И. Теория бухгалтерского учета. 2004  - CD</t>
  </si>
  <si>
    <t>Бухгалтерская отчетность 2005 г.  - CD</t>
  </si>
  <si>
    <t>Скрипниченко В.А. Налоги и налогообложение. 2008  - CD</t>
  </si>
  <si>
    <t>Ильина Л.А. Налоги и налогообложение. Часть 2: Видеоколлекция.- 2002 г. (ВК)</t>
  </si>
  <si>
    <t xml:space="preserve"> Миляков Н.В. Налоги и налогообложение. 2006  - CD</t>
  </si>
  <si>
    <t xml:space="preserve"> Юдина Г.А.Основы аудитаю. 2008 - CD</t>
  </si>
  <si>
    <t>Иванова В.А. Аудит. 1999 - АК</t>
  </si>
  <si>
    <t>Бизнес и предпринимательство (ДО)</t>
  </si>
  <si>
    <t>Биншток Ф.И. Государственное регулирование предпринимательской деятельности: учеб. пособие. 2006 г. - CD</t>
  </si>
  <si>
    <t>Справочник товаров и услуг малого предпри-нимательства города Смоленска. 2007 г. – CD</t>
  </si>
  <si>
    <t>Основы экономики и предпринимательства. Ч. 1: видеокурс. (ВК)</t>
  </si>
  <si>
    <t>Основы экономики и предпринимательства. Ч. 2: видеокурс. (ВК)</t>
  </si>
  <si>
    <t>Основы экономики и предпринимательства. Ч. 4:  видеокурс. (ВК)</t>
  </si>
  <si>
    <t>Основы экономики и предпринимательства. Ч. 5:  видеокурс. (ВК)</t>
  </si>
  <si>
    <t>Азбука бизнеса: видеофильм. (ВК)</t>
  </si>
  <si>
    <t>Досье бизнесмена: видеофильм. (ВК)</t>
  </si>
  <si>
    <t>Предпринимательство. Формы и способы организации: видеофильм.1997г. (ВК)</t>
  </si>
  <si>
    <t>Ваш адвокат. Выпуск №6. 2003 г. - CD</t>
  </si>
  <si>
    <t>Ильина Л.А. Налоги и налогообложение. Часть 1: Видеоколлекция.- 2002 г. (ВК)</t>
  </si>
  <si>
    <t>Доля изданий, изданных за последние 5 лет, от общего количества экземпляров</t>
  </si>
  <si>
    <t>Специальность 080214 ОПЕРАЦИОННАЯ ДЕЯТЕЛЬНОСТЬ В ЛОГИСТИКЕ</t>
  </si>
  <si>
    <r>
      <t xml:space="preserve">профиль получаемого профессионального образования: </t>
    </r>
    <r>
      <rPr>
        <b/>
        <sz val="14"/>
        <rFont val="Times New Roman"/>
        <family val="1"/>
      </rPr>
      <t>социально-экономический</t>
    </r>
  </si>
  <si>
    <t>Гриф</t>
  </si>
  <si>
    <t>Требования ФГОС</t>
  </si>
  <si>
    <t>Коэффициент книгообеспеченности</t>
  </si>
  <si>
    <t>Россия в мировой истории: учебник для вузов / В.С. Порохня [и др.] ; отв. ред. В.С. Порохня. - М. : [Б.и.], 2003</t>
  </si>
  <si>
    <t>Полякова М.О. География мира экономическая и социальная: учебн. пособие/ М.О. Полякова. - М: Экзамен, 1998</t>
  </si>
  <si>
    <t>Ром В.Я. География. Население хозяйство России: учебник/ В.Я. Ром, В.П. Дронов. - 5-е изд. - М.: Дрофа, 1999</t>
  </si>
  <si>
    <t>Духовные и нравственные основы мировой художественной культуры</t>
  </si>
  <si>
    <t>Экологические основы природопользования</t>
  </si>
  <si>
    <t>Экономическая эффективность сервисной логистики</t>
  </si>
  <si>
    <t>Решетников Н.В. Физическая культура: учебн. пособие / Ю.Л. Кислицын, Ю.Л. Кислицын. - М. : Академия, 1998.</t>
  </si>
  <si>
    <t>Информатика: учебник для  вузов/ под ред. Н.В. Макаровой. - 3-е изд., перераб. - М.: Финансы и статистика, 2006</t>
  </si>
  <si>
    <t>Агабекян И.П. Английский язык : учебник для спо / И.П. Агабекян. - 26-е изд., стереотип. - Ростов-на-Дону : Феникс, 2015</t>
  </si>
  <si>
    <t>Кравченко А.П. Немецкий для колледжей : [учебн. пособие] / А.П. Кравченко. - 2-е изд. - Ростов-на-Дону : Феникс, 2014.</t>
  </si>
  <si>
    <t>Грибов В.Д. Экономика организации (предприятия) : учебник для спо / В.Д. Грибов, В.П. Грузинов, В.А. Кузьменко. - 8-е изд., стереотип. - Москва : КноРус, 2015</t>
  </si>
  <si>
    <t>Горелов А.А.  Основы философии : учебник для спо / А.А. Горелов. - 15-е изд., стереотип. - Москва : Академия, 2014</t>
  </si>
  <si>
    <t>Основы философии : учебник для спо / В.П. Кохановский [и др.]. - 15-е изд., стереотип. - Москва : КноРус, 2015.</t>
  </si>
  <si>
    <t xml:space="preserve">Саенко О.Е.  Естествознание : учебн. пособие для нпо и спо / О.Е. Саенко, Т.П. Трушина, О.В. Арутюнян. - 2-е изд., стереотип. - Москва : КноРус, 2015. </t>
  </si>
  <si>
    <t>Артемов В.В. История для профессий и специальностей технического, естественно-научного, социально-экономического профилей. Часть 1: учебник для нпо и спо / В.В. Артемов, Ю.Н. Лубченков. - 7-е изд., стереотип. - Москва : Академия, 2014</t>
  </si>
  <si>
    <t>Артемов В.В. История для профессий и специальностей технического, естественно-научного, социально-экономического профилей. Часть 2: учебник для нпо и спо / В.В. Артемов, Ю.Н. Лубченков. - 7-е изд., стереотип. - Москва : Академия, 2014</t>
  </si>
  <si>
    <t>Артемов В.В. История (для всех специальностей спо) : учебник / В.В. Артемов, Ю.Н. Лубченков. - 3-е изд., стереотип. - Москва : Академия, 2014</t>
  </si>
  <si>
    <t xml:space="preserve"> История : учебн. пособие для спо / П.С. Самыгин [и др.]. - Москва : ИНФРА-М, 2015</t>
  </si>
  <si>
    <t>Бишаева А.А.  Физическая культура : учебник для нпо и спо / А.А. Бишаева. - 7-е изд., стереотип. - Москва : Академия, 2014</t>
  </si>
  <si>
    <t>Физическая культура : учебник для спо / Н.В. Решетников [и др.]. - 14-е изд., исправ. - Москва : Академия, 2014</t>
  </si>
  <si>
    <t>Константинов В.М. Экологические основы природопользования : учебник для спо / В.М. Константинов, Ю.Б. Челидзе. - 15-е изд., стереотип. - Москва : Академия, 2014</t>
  </si>
  <si>
    <t>Сапронов Ю.Г.  Безопасность жизнедеятельности : учебник для спо / Ю.Г. Сапронов. - 3-е изд., стереотип. - Москва : Академия, 2014.</t>
  </si>
  <si>
    <t>Безопасность жизнедеятельности : учебник для спо / Э.А. Арустамов [и др.]. - 13-е изд., стереотип. - Москва : Академия, 2014</t>
  </si>
  <si>
    <t>Косолапова Н.В.  Основы безопасности жизнедеятельности : учебник для спо и нпо / Н.В. Косолапова, Н.А. Прокопенко. - 9-е изд., стереотип. - Москва : Академия, 2014</t>
  </si>
  <si>
    <t>Григорьев С.Г.  Математика : учебник для спо / С.Г. Григорьев, С.В. Иволгина ;  под ред. В.А. Гусева. - 10-е изд., стереотип. - Москва : Академия, 2014</t>
  </si>
  <si>
    <t>Михеева Е.В. Информационные технологии в профессиональной деятельности : учебн. пособие для спо/ Е.В. Михеева. - 13-е изд., стереотип. - Москва : Академия, 2014.</t>
  </si>
  <si>
    <t>Финансы, денежное обращение и кредит : учебник для вузов /  под ред. М.В. Романовского, О.В. Врублевской. - М. : Юрайт, 2006</t>
  </si>
  <si>
    <t>Финансы.Денежное обращение.Кредит: учебник для вузов/ под ред. Л.А. Дробозиной. - М. : ЮНИТИ-ДАНА, 2000</t>
  </si>
  <si>
    <t xml:space="preserve"> Налоги : учебное пособие для вузов / Д.Г. Черник [и др.] ; ред. Д.Г. Черник. - 4-е изд., перераб. и доп. - М. : Финансы и статистика, 1999.</t>
  </si>
  <si>
    <t>Налоги и налогообложение : учебник для вузов / В.Ф. Тарасова [и др.]; под ред. В.Ф. Тарасовой. - М. : КноРус, 2009</t>
  </si>
  <si>
    <t xml:space="preserve"> Налоги и налогообложение : учебн. пособие для вузов / Г.Б. Поляк ;  под ред. Г.Б. Поляка, А.Н. Романова. - М. : ЮНИТИ-ДАНА, 2002</t>
  </si>
  <si>
    <t>Скрипниченко В. Налоги и налогообложение: учебное пособие для вузов/ В. Скрипниченко. - М. [и др.] : Питер, 2008</t>
  </si>
  <si>
    <t>Захарьин В.Р.  Налоги и налогообложение: учеб. пособие для ссузов/ В.Р. Захарьин. - М: ФОРУМ: ИНФРА-М, 2008.</t>
  </si>
  <si>
    <t>Скворцов О.В. Налоги и налогообложение: учебн. пособие для спо/ О.В. Скворцов, Н.О. Скворцова. - М. : Академия, 2002</t>
  </si>
  <si>
    <t xml:space="preserve"> Аудит : учебник / под ред. В.И. Подольского. - М. : Экономистъ, 2003</t>
  </si>
  <si>
    <t>Балдин К.В.  Управленческие решения : учебник для вузов / К.В. Балдин, С.Н. Воробьев, В.Б. Уткин. - 2-е изд. - М. : Дашков и К, 2006</t>
  </si>
  <si>
    <t>Волков О.И. Экономика предприятия: курс лекций: для вузов/ О.И. Волков, В.К. Скляренко. - М: ИНФРА-М, 2011</t>
  </si>
  <si>
    <t>Скляренко В.К.Экономика предприятия: учебник для вузов/ В.К. Скляренко, В.М. Прудников. - М: ИНФРА-М, 2009</t>
  </si>
  <si>
    <t>Герчикова И.Н. Менеджмент: учебник для вузов/ И.Н. Герчикова. - 4-е изд., перераб. и доп. - М. : ЮНИТИ, 2008</t>
  </si>
  <si>
    <t>Назаров Ю.А. Основы менеджмента : учеб. пособ. для вузов/ Ю.А. Назаров. - М.: Волгоград: Глобус; Альянс, 2006</t>
  </si>
  <si>
    <t>Акинин П.В. Налоги и налогообложение: учеб. пособ. для вузов/ П.В. Акинин, Е.Ю. Жидкова. - М.: Эксмо, 2008</t>
  </si>
  <si>
    <t>Безопасность жизнедеятельности: учебник для вузов /под ред. Л.А. Михайлова. - 2-е изд. - М. [и др.]: Питер, 2008</t>
  </si>
  <si>
    <t>Машков В.Н. Психология управления: учеб.пособие/ В.Н. Машков. - 2-е изд. - СПб: Изд-во Михайлова В.А., 2002</t>
  </si>
  <si>
    <t>Голиков Е.А. Маркетинг и логистика: учебн. пособие для вузов/ Е.А. Голиков. - М. : Академический Проект, 2006</t>
  </si>
  <si>
    <t>Инвестиции: учебник для вузов/ под ред. В.В. Ковалева, В.В. Ивановой, В.А. Лялиной. - М. : Проспект, 2005</t>
  </si>
  <si>
    <t>Инвестиционная деятельность: теория и практика. - Москва : АиН, 1998</t>
  </si>
  <si>
    <t>Основы логистики: учебн. пособ. для вузов/ под ред. В.И. Сергеева, Л.Б. Миротина. - М.: ИНФРА-М, 2000</t>
  </si>
  <si>
    <t>Алексунин В.А. Маркетинг: учебник для спо/ В.А. Алексунин. - 3-е изд., перераб. и доп. - М: Дашков и К, 2008</t>
  </si>
  <si>
    <t>Математический и общий естественнонаучный цикл</t>
  </si>
  <si>
    <t>Русский язык</t>
  </si>
  <si>
    <t>Литература</t>
  </si>
  <si>
    <t>Иностранный язык</t>
  </si>
  <si>
    <t>Обществознание (включая экономику и право)</t>
  </si>
  <si>
    <t>ОБЖ</t>
  </si>
  <si>
    <t>Математика</t>
  </si>
  <si>
    <t>Информатика и ИКТ</t>
  </si>
  <si>
    <t>Основы философии</t>
  </si>
  <si>
    <t>Богомолов Н.В. Математика : учебник / Н.В. Богомолов, П.И. Самойленко. - М. : Дрофа, 2005</t>
  </si>
  <si>
    <t>Пехлецкий И.Д. Математика : учебник / И.Д. Пехлецкий. - 2-е изд., стереотип. - М. : Академия, 2002.</t>
  </si>
  <si>
    <t>Филимонова Е.В. Математика : учебн. пособие для ссузов / Е.В. Филимонова. - 4-е изд., доп. и перераб. - Ростов н/Д : Феникс, 2008</t>
  </si>
  <si>
    <t>Омельченко В.П.  Математика : учебн. пособие для спо / В.П. Омельченко, Э.В. Курбатова. - 3-е изд., исправ. - Ростов н/Д : Феникс, 2008</t>
  </si>
  <si>
    <t>Башмаков М.И. Математика : учебн.пособие / М.И. Башмаков. - М. : Высшая школа, 1987</t>
  </si>
  <si>
    <t>Валуце И.И. Математика для техникумов : учебн. пособие / И.И. Валуце, Г.Д. Дилигул. - 2-е изд., перераб. и доп. - М. : Наука, 1989</t>
  </si>
  <si>
    <t>Валуце И.И. Математика для техникумов : учебн. пособие / И.И. Валуце, Г.Д. Дилигул. - М. : Наука, 1980.</t>
  </si>
  <si>
    <t xml:space="preserve"> Алгебра и начала анализа : учебник / под ред. А.Н. Колмогорова. - 14-е изд. - М. : Просвещение, 2004</t>
  </si>
  <si>
    <t xml:space="preserve"> Алгебра и начала анализа. 10-11 класс / Ш.А. Алимов [и др.]. - 15-е изд. - М. : Просвещение, 2007</t>
  </si>
  <si>
    <t>Алгебра и начала анализа. Ч.1: учебник / под ред. Г.Н. Яковлева. - 3-е изд.,перераб. - М. : Наука, 1987</t>
  </si>
  <si>
    <t>Алгебра и начала анализа. Ч.2 : учебник / под ред. Г.Н. Яковлева. - 3-е изд.,перераб. - М. : Наука, 1988</t>
  </si>
  <si>
    <t>Геометрия. 10-11 класс : учебник / Л.С. Атанасян [и др.]. - 15-е изд., доп. - М. : Просвещение, 2006</t>
  </si>
  <si>
    <t>Геометрия. Часть 2 : учебник / под ред. Г.Н. Яковлева. - 2-е изд., перераб. - М. : Наука, 1982</t>
  </si>
  <si>
    <t>Геометрия. Часть 1: учебник / под ред. Г.Н. Яковлева. - М. : Наука, 1978.</t>
  </si>
  <si>
    <t>Сергеева И.И. Информатика : учебник для спо / И.И. Сергеева, А.А. Музалевская, Н.В. Тарасова. - М. : ФОРУМ: ИНФРА-М, 2008</t>
  </si>
  <si>
    <t>Ляхович В.Ф. Основы информатики : учебн. пособие для спо / В.Ф. Ляхович, С.О. Крамаров. - 4-е изд. - Ростов н/Д : Феникс, 2004</t>
  </si>
  <si>
    <t>Колмыкова Е.А.  Информатика : учебн. пособие для спо / Е.А. Колмыкова, И.А. Кумскова. - 6-е изд., стереотип. - М. : Академия, 2009</t>
  </si>
  <si>
    <t>Информационные технологии в профессиональной деятельности</t>
  </si>
  <si>
    <t>Общепрофессиональные дисциплины</t>
  </si>
  <si>
    <t>Профессиональные модули</t>
  </si>
  <si>
    <t>Физическая культура : учеб.пособие / Н.В. Решетников [и др.]. - 5-е изд., исправл. и доп. - М. : Академия, 2006</t>
  </si>
  <si>
    <t>Коробейников Н.К. Физическое воспитание : учебное пособие / Н.К. Коробейников, А.А. Михеев, И.Г. Николенко. - М. : Высшая школа, 1984</t>
  </si>
  <si>
    <t>Бароненко В.А. Здоровье и физическая культура студента : учебн. пособие / В.А. Бароненко, Л.А. Рапопорт. - М. : Альфа-М, 2003</t>
  </si>
  <si>
    <t>Гольцова Н.Г. Русский язык: учебник / Н.Г. Гольцова, И.В. Шамшин, М.А. Мищерина. - 8-е изд. - М. : Русское слово, 2011</t>
  </si>
  <si>
    <t>Власенков А.И. Русский язык. Грамматика. Текст.Стили речи. : учебник / А.И. Власенков, Л.М. Рыбченкова. - 13-е изд. - М. : Просвещение, 2007</t>
  </si>
  <si>
    <t>Греков В.Ф.  Пособие для занятий по русскому языку в старших классах / В.Ф. Греков, С.Е. Крючков, Л.А. Чешко. - 47 изд. - М. : Просвещение, 2007</t>
  </si>
  <si>
    <t>Радугин А.А. Философия : курс лекций / А.А. Радугин. - 2-е изд., перераб. и доп. - М. : Центр, 2001</t>
  </si>
  <si>
    <t>Философия : учебник / под ред.  В.Н. Лавриненко, В.П. Ратникова. - М. : ЮНИТИ, 2000</t>
  </si>
  <si>
    <t>Алексеев П.В. Философия : учебник / П.В. Алексеев. - 2-е изд., перераб. и доп. - М. : Проспект, 1998</t>
  </si>
  <si>
    <t>Канке В.А. Основы философии : учебник / В.А. Канке. - М. : Логос, 2000</t>
  </si>
  <si>
    <t>Басова Н.В. Немецкий язык для колледжей : учебник для спо / Н.В. Басова, Т.Г. Коноплева. - 11-е изд. - Ростов н/Д : Феникс, 2007</t>
  </si>
  <si>
    <t>История России XX век. 1997 г. (CD)</t>
  </si>
  <si>
    <t>Энциклопедия истории России (862-1917). (CD)</t>
  </si>
  <si>
    <t>Россия XX век. Взгляд на власть. 1999 г. (ВК)</t>
  </si>
  <si>
    <t>История мира: энциклопедия. (CD)</t>
  </si>
  <si>
    <t>Репетитор по истории Кирилла и Мефодия. (CD)</t>
  </si>
  <si>
    <t>Гражданский процессуальный кодекс Российской Федерации. - М. : ГроссМедиа, 2009</t>
  </si>
  <si>
    <t>Русский язык и культура речи (ДО)</t>
  </si>
  <si>
    <t>Толковый словарь Владимира Даля. М. 1997г. -  CD</t>
  </si>
  <si>
    <t>Сдаем Единый экзамен – 2002г. -  CD</t>
  </si>
  <si>
    <t>БРОКГАУЗЪ И ЕФРОНЪ - энциклопедический словарь в 86 томах с иллюстра-циями. - М. 2003г. -  CD</t>
  </si>
  <si>
    <t>Русский язык без шпаргалок: репетитор. - 1999г. – видеокурс (ВК)</t>
  </si>
  <si>
    <t>Бучило Н.Ф., А.Н.Чумаков. Философия: учебник. - М.: КноРУС, 2009 г. (CD)</t>
  </si>
  <si>
    <t>специальность</t>
  </si>
  <si>
    <t xml:space="preserve">количество студентов </t>
  </si>
  <si>
    <t>курс</t>
  </si>
  <si>
    <t>Год 
издания</t>
  </si>
  <si>
    <t>Раздел 1. Наличие учебной и учебно-методической литературы</t>
  </si>
  <si>
    <t>№ п/п</t>
  </si>
  <si>
    <t>Безопасность жизнедеятельности</t>
  </si>
  <si>
    <t>Профессиональный цикл</t>
  </si>
  <si>
    <t>Иностранный зык</t>
  </si>
  <si>
    <t>История</t>
  </si>
  <si>
    <t>Физическая культура</t>
  </si>
  <si>
    <t>Всего по специальности</t>
  </si>
  <si>
    <t>Уровень,ступень образования, вид образовательной программы (основная/дополнительная), направление подготовки, специальность, профессия</t>
  </si>
  <si>
    <t>Объем фонда учебной и учебно-методической литературы</t>
  </si>
  <si>
    <t>количество 
наименований</t>
  </si>
  <si>
    <t>количество 
экземпляров</t>
  </si>
  <si>
    <t>Количество экземпляров литературы на одного обучающегося</t>
  </si>
  <si>
    <t>Наименование дисциплин, входящих в заявленную образовательную программу</t>
  </si>
  <si>
    <t>Число обучающихся, воспитанников, одновременно изучающих предмет, дисциплину (модуль)</t>
  </si>
  <si>
    <t>Автор, название, место издания, издательство, год издания учебной литературы, вид и характеристика иных информационных ресурсов</t>
  </si>
  <si>
    <t>Количество экз.</t>
  </si>
  <si>
    <t>Математический и естественнонаучный цикл</t>
  </si>
  <si>
    <t>История России : учебник для вузов / Орлов А.С. [и др.]. - М. : Проспект, 2008</t>
  </si>
  <si>
    <t>Пономарев М.В. История стран Европы и Америки в новейшее время : учебник для вузов / М.В. Пономарев. - М. : Проспект, 2010.</t>
  </si>
  <si>
    <t>Россия в мировой истории : учебник для вузов / В.С. Порохня [и др.] ; отв. ред. В.С. Порохня. - М. : [Б.и.], 2003</t>
  </si>
  <si>
    <t>История России IX-XXI века. От Рюрика до Путина : учебн. пособие для вузов / под ред. Я.А. Перехова. - 2-е изд., перераб. и доп. - М. : МарТ, 2003</t>
  </si>
  <si>
    <t>История России (Россия в мировой цивилизации). Курс лекций : учебное пособие / под ред. А.А. Радугина. - М. : Центр, 2001</t>
  </si>
  <si>
    <t>Всемирная история : учебник для вузов / под ред. Г.Б. Поляка, А.Н. Марковой. - М. : ЮНИТИ-ДАНА, 2001</t>
  </si>
  <si>
    <t>Зуев М.Н. История России : учебник для вузов / М.Н. Зуев. - М. : ПРИОР, 2000</t>
  </si>
  <si>
    <t>История Отечества: учебн. Пособие лдя вузов / авт.-сост. И.Н. Кузнецов. - 2-е изд. - М.; Минск : Изд-во деловой и учебн. лит-ры: Амалфея, 2004</t>
  </si>
  <si>
    <t>Налетов И.З.    Философия : учебник для студентов вузов/ И.З. Налетов. - М.: ИНФРА-М, 2008</t>
  </si>
  <si>
    <t>Невлева И.М.  Философия: учеб.пособие для вузов / И.М. Невлева. - М.: Радио и связь, 2002</t>
  </si>
  <si>
    <t>Философия : учебник / И.Я. Копылов [и др.]. - М.: ИНФРА-М: НГТУ, 2002</t>
  </si>
  <si>
    <t xml:space="preserve">Спиркин А.Г.  Философия : учебник для вузов. - 2-е изд. / А.Г. Спиркин. - М.: Гардарики, 2004. </t>
  </si>
  <si>
    <t>Кириленко Г.Г. Философия. Высшее образоввание : учебное пособие / Г.Г. Кириленко, Е.В. Шевцов. - М.: Эксмо-Пресс, 2003.</t>
  </si>
  <si>
    <t>Канке В.А.  Философия. Исторический и систематический курс : учебник / В.А. Канке. - 4-е изд., перераб и доп. - М.: Логос, 2002.</t>
  </si>
  <si>
    <t>Литература : учебник для спо /  под ред. Г.А. Обернихиной. - М. : Академия, 2006</t>
  </si>
  <si>
    <t>Лебедев Ю.В.  Литература. 10 класс. Ч.1 :учебн. пособие / Ю.В. Лебедев. - 11-е изд. - М. : Просвещение, 2009</t>
  </si>
  <si>
    <t>Лебедев Ю.В. Литература. 10 класс. Ч.1: учебн. пособие / Ю.В. Лебедев. - М. : Просвещение, 1992</t>
  </si>
  <si>
    <t>Лебедев Ю.В. Литература. 10 класс. Ч.1:учебн. пособие / Ю.В. Лебедев. - М. : Просвещение, 2002</t>
  </si>
  <si>
    <t>Лебедев Ю.В. Литература. 10 класс. Ч.2 :учебн. пособие / Ю.В. Лебедев. - 2-е изд. - М. : Просвещение, 1994</t>
  </si>
  <si>
    <t>Лебедев Ю.В. Литература. 10 класс. Ч.2 :учебн. пособие / Ю.В. Лебедев. - М. : Просвещение, 1992</t>
  </si>
  <si>
    <t>Хрестоматия по литературе. Ч.1 / ред.-сост. Л.В. Назаренко. - Ростов н/Д : Изд-во Ростовского ун-та, 1994</t>
  </si>
  <si>
    <t>Русская литература XIХ века. 10 кл. Ч.2 : хрестоматия худож. произведений / сост. В.П. Журавлев. - 6-е изд., доработ. - М. : Просвещение, 2001</t>
  </si>
  <si>
    <t>Русская литература XX века.  Ч.1 : учебник / под ред. В.П. Журавлевой. - 9-е изд. - М. : Просвещение, 2004</t>
  </si>
  <si>
    <t>Русская литература XX века. Часть 2 : учебник / под ред. В.П. Журавлевой. - 11-е изд. - М. : Просвещение, 2006</t>
  </si>
  <si>
    <t>Русская литература XX века. Очерки. Портреты. Эссе. Ч.1 : учеб. пособие / под ред. Ф.Ф. Кузнецова. - 2-е изд., дораб. - М. : Просвещение, 1994</t>
  </si>
  <si>
    <t>Русская литература XX века. Очерки. Портреты. Эссе. Ч.2 : учеб. пособие / под ред. Ф.Ф. Кузнецова. - 2-е изд., дораб. - М. : Просвещение, 1994</t>
  </si>
  <si>
    <t>Русская литература ХХ века. Ч.2: учебник / под ред. В.В. Агеносова. - 6-е изд.,стереотип. - М. : Дрофа, 2001</t>
  </si>
  <si>
    <t>Русская литература ХХ века. Ч.1 : хрестоматия / сост.: А.В. Баранников [и др.]. - М. : Просвещение, 1993</t>
  </si>
  <si>
    <t>Русская литература ХХ века. Ч.2 : хрестоматия / сост.: А.В. Баранников [и др.]. - М. : Просвещение, 1993</t>
  </si>
  <si>
    <t>Русская литература: хрестоматия историко-лит. материалов / сост. Е.И. Каплан, М.Т. Пинаев. - М. : Просвещение, 1993</t>
  </si>
  <si>
    <t>Качурин М.Г.  Русская литература: учебник / М.Г. Качурин. - 2-е изд. - М. : Просвещение, 1998</t>
  </si>
  <si>
    <t>Матвиишин В.Г. Бизнес-курс французского языка : учебн. пособие / В.Г. Матвиишин, В.П. Ховхун ;  под ред. В.Г. Матвиишина. - Киев : Логос, 2007</t>
  </si>
  <si>
    <t>Short Stories to Read and Discuss : книга для чтения на англ.языке: учебн. пособие для вузов / под ред. Н.А. Самуэльяна ;  сост. Э.Л. Хавина. - 6-е изд. - М. : Менеджер, 1999</t>
  </si>
  <si>
    <t>Христорождественская Л.П.  Английский язык: практический курс. Часть 1 : учебн. пособие / Л.П. Христорождественская. - 4-е изд. - Минск : Попурри, 1997</t>
  </si>
  <si>
    <t>Христорождественская Л.П. Практический курс английского языка. Ч.2 / Л.П. Христорождественская. - Минск : Попурри, 1997</t>
  </si>
  <si>
    <t>Евсеев Ю.И. Физическая культура : учебн. пособие для вузов/ Ю.И. Евсеев. - Ростов н/Д : Феникс, 2002</t>
  </si>
  <si>
    <t>Дубровский В.И. Лечебная физическая культура (кинезотерапия) : учебник для вузов / В.И. Дубровский. - М. : ВЛАДОС, 1999</t>
  </si>
  <si>
    <t>Итого</t>
  </si>
  <si>
    <t>Информатика : практикум по технологии работы на компьютере: для студентов вузов / под ред. Н.В. Макаровой. - 3-е изд., перераб. и доп. - М. : Финансы и статистика, 2003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</si>
</sst>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8" fontId="6" fillId="0" borderId="1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3" xfId="0" applyFont="1" applyBorder="1" applyAlignment="1">
      <alignment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2" fontId="5" fillId="0" borderId="16" xfId="0" applyNumberFormat="1" applyFont="1" applyBorder="1" applyAlignment="1">
      <alignment vertical="top" wrapText="1"/>
    </xf>
    <xf numFmtId="2" fontId="5" fillId="0" borderId="26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 vertical="top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9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4" fillId="0" borderId="21" xfId="0" applyFont="1" applyBorder="1" applyAlignment="1">
      <alignment/>
    </xf>
    <xf numFmtId="2" fontId="5" fillId="0" borderId="0" xfId="0" applyNumberFormat="1" applyFont="1" applyAlignment="1">
      <alignment wrapText="1"/>
    </xf>
    <xf numFmtId="0" fontId="6" fillId="0" borderId="19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25" borderId="21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5" fillId="0" borderId="21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2" fontId="4" fillId="0" borderId="21" xfId="0" applyNumberFormat="1" applyFont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0" fillId="0" borderId="35" xfId="0" applyFont="1" applyBorder="1" applyAlignment="1">
      <alignment/>
    </xf>
    <xf numFmtId="2" fontId="12" fillId="0" borderId="36" xfId="0" applyNumberFormat="1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left" vertical="center" wrapText="1"/>
    </xf>
    <xf numFmtId="0" fontId="4" fillId="25" borderId="2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left" vertical="center" wrapText="1"/>
    </xf>
    <xf numFmtId="0" fontId="4" fillId="25" borderId="3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  <xf numFmtId="0" fontId="11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11" fillId="0" borderId="2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3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15" fillId="0" borderId="1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7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1" fontId="5" fillId="0" borderId="2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68" fontId="5" fillId="0" borderId="22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/>
    </xf>
    <xf numFmtId="0" fontId="10" fillId="0" borderId="36" xfId="0" applyFont="1" applyBorder="1" applyAlignment="1">
      <alignment/>
    </xf>
    <xf numFmtId="2" fontId="4" fillId="0" borderId="41" xfId="0" applyNumberFormat="1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168" fontId="5" fillId="25" borderId="22" xfId="0" applyNumberFormat="1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right" vertical="center"/>
    </xf>
    <xf numFmtId="1" fontId="20" fillId="0" borderId="44" xfId="0" applyNumberFormat="1" applyFont="1" applyBorder="1" applyAlignment="1">
      <alignment horizontal="right" vertical="center"/>
    </xf>
    <xf numFmtId="168" fontId="20" fillId="0" borderId="44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3" fillId="2" borderId="43" xfId="0" applyFont="1" applyFill="1" applyBorder="1" applyAlignment="1">
      <alignment horizontal="center" vertical="center" wrapText="1"/>
    </xf>
    <xf numFmtId="1" fontId="3" fillId="2" borderId="43" xfId="0" applyNumberFormat="1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right" vertical="center" wrapText="1"/>
    </xf>
    <xf numFmtId="1" fontId="3" fillId="2" borderId="43" xfId="0" applyNumberFormat="1" applyFont="1" applyFill="1" applyBorder="1" applyAlignment="1">
      <alignment horizontal="right" vertical="center" wrapText="1"/>
    </xf>
    <xf numFmtId="168" fontId="3" fillId="2" borderId="43" xfId="0" applyNumberFormat="1" applyFont="1" applyFill="1" applyBorder="1" applyAlignment="1">
      <alignment horizontal="right" vertical="center" wrapText="1"/>
    </xf>
    <xf numFmtId="168" fontId="3" fillId="2" borderId="43" xfId="0" applyNumberFormat="1" applyFont="1" applyFill="1" applyBorder="1" applyAlignment="1">
      <alignment horizontal="righ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right" vertical="center" wrapText="1"/>
    </xf>
    <xf numFmtId="168" fontId="3" fillId="3" borderId="43" xfId="0" applyNumberFormat="1" applyFont="1" applyFill="1" applyBorder="1" applyAlignment="1">
      <alignment horizontal="right" vertical="center" wrapText="1"/>
    </xf>
    <xf numFmtId="1" fontId="3" fillId="4" borderId="43" xfId="0" applyNumberFormat="1" applyFont="1" applyFill="1" applyBorder="1" applyAlignment="1">
      <alignment horizontal="center" vertical="center" wrapText="1"/>
    </xf>
    <xf numFmtId="1" fontId="3" fillId="4" borderId="43" xfId="0" applyNumberFormat="1" applyFont="1" applyFill="1" applyBorder="1" applyAlignment="1">
      <alignment horizontal="left" vertical="center" wrapText="1"/>
    </xf>
    <xf numFmtId="1" fontId="3" fillId="4" borderId="43" xfId="0" applyNumberFormat="1" applyFont="1" applyFill="1" applyBorder="1" applyAlignment="1">
      <alignment horizontal="right" vertical="center" wrapText="1"/>
    </xf>
    <xf numFmtId="168" fontId="3" fillId="4" borderId="43" xfId="0" applyNumberFormat="1" applyFont="1" applyFill="1" applyBorder="1" applyAlignment="1">
      <alignment horizontal="right" vertical="center" wrapText="1"/>
    </xf>
    <xf numFmtId="1" fontId="3" fillId="11" borderId="43" xfId="0" applyNumberFormat="1" applyFont="1" applyFill="1" applyBorder="1" applyAlignment="1">
      <alignment horizontal="center" vertical="center" wrapText="1"/>
    </xf>
    <xf numFmtId="1" fontId="3" fillId="11" borderId="43" xfId="0" applyNumberFormat="1" applyFont="1" applyFill="1" applyBorder="1" applyAlignment="1">
      <alignment horizontal="left" vertical="center" wrapText="1"/>
    </xf>
    <xf numFmtId="1" fontId="3" fillId="11" borderId="43" xfId="0" applyNumberFormat="1" applyFont="1" applyFill="1" applyBorder="1" applyAlignment="1">
      <alignment horizontal="right" vertical="center" wrapText="1"/>
    </xf>
    <xf numFmtId="168" fontId="3" fillId="11" borderId="43" xfId="0" applyNumberFormat="1" applyFont="1" applyFill="1" applyBorder="1" applyAlignment="1">
      <alignment horizontal="right" vertical="center" wrapText="1"/>
    </xf>
    <xf numFmtId="0" fontId="18" fillId="0" borderId="44" xfId="0" applyFont="1" applyFill="1" applyBorder="1" applyAlignment="1">
      <alignment vertical="top" wrapText="1"/>
    </xf>
    <xf numFmtId="0" fontId="5" fillId="24" borderId="35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12" fillId="24" borderId="34" xfId="0" applyNumberFormat="1" applyFont="1" applyFill="1" applyBorder="1" applyAlignment="1">
      <alignment horizontal="left" vertical="center" wrapText="1" shrinkToFit="1"/>
    </xf>
    <xf numFmtId="0" fontId="16" fillId="24" borderId="36" xfId="0" applyNumberFormat="1" applyFont="1" applyFill="1" applyBorder="1" applyAlignment="1">
      <alignment horizontal="center" vertical="center" wrapText="1" shrinkToFit="1"/>
    </xf>
    <xf numFmtId="0" fontId="4" fillId="24" borderId="35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168" fontId="5" fillId="24" borderId="36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/>
    </xf>
    <xf numFmtId="168" fontId="5" fillId="0" borderId="2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" fontId="38" fillId="0" borderId="27" xfId="0" applyNumberFormat="1" applyFont="1" applyBorder="1" applyAlignment="1">
      <alignment horizontal="center" vertical="center"/>
    </xf>
    <xf numFmtId="0" fontId="38" fillId="0" borderId="31" xfId="0" applyFont="1" applyBorder="1" applyAlignment="1">
      <alignment horizontal="left" vertical="center" wrapText="1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8" fontId="5" fillId="0" borderId="4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8" fontId="5" fillId="0" borderId="26" xfId="0" applyNumberFormat="1" applyFont="1" applyBorder="1" applyAlignment="1">
      <alignment horizontal="center" vertical="center"/>
    </xf>
    <xf numFmtId="168" fontId="5" fillId="0" borderId="24" xfId="0" applyNumberFormat="1" applyFont="1" applyBorder="1" applyAlignment="1">
      <alignment horizontal="center" vertical="center"/>
    </xf>
    <xf numFmtId="168" fontId="5" fillId="0" borderId="25" xfId="0" applyNumberFormat="1" applyFont="1" applyBorder="1" applyAlignment="1">
      <alignment horizontal="center" vertical="center"/>
    </xf>
    <xf numFmtId="168" fontId="5" fillId="0" borderId="28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168" fontId="5" fillId="0" borderId="3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8" fontId="6" fillId="0" borderId="27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6" fillId="0" borderId="15" xfId="0" applyNumberFormat="1" applyFont="1" applyBorder="1" applyAlignment="1">
      <alignment horizontal="center" vertical="center"/>
    </xf>
    <xf numFmtId="168" fontId="6" fillId="0" borderId="3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1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1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49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="160" zoomScaleSheetLayoutView="160" zoomScalePageLayoutView="0" workbookViewId="0" topLeftCell="A1">
      <selection activeCell="C10" sqref="C10"/>
    </sheetView>
  </sheetViews>
  <sheetFormatPr defaultColWidth="9.00390625" defaultRowHeight="12.75"/>
  <cols>
    <col min="5" max="5" width="23.25390625" style="0" customWidth="1"/>
    <col min="6" max="6" width="13.875" style="0" customWidth="1"/>
    <col min="7" max="7" width="13.00390625" style="0" customWidth="1"/>
    <col min="8" max="8" width="10.25390625" style="7" customWidth="1"/>
    <col min="9" max="9" width="13.875" style="0" customWidth="1"/>
  </cols>
  <sheetData>
    <row r="2" spans="1:4" ht="12.75">
      <c r="A2" s="336" t="s">
        <v>622</v>
      </c>
      <c r="B2" s="336"/>
      <c r="C2" s="336"/>
      <c r="D2" s="336"/>
    </row>
    <row r="3" spans="1:4" ht="18" customHeight="1">
      <c r="A3" s="135" t="s">
        <v>414</v>
      </c>
      <c r="B3" s="134"/>
      <c r="C3" s="134"/>
      <c r="D3" s="134"/>
    </row>
    <row r="5" spans="1:3" ht="12.75">
      <c r="A5" s="336" t="s">
        <v>623</v>
      </c>
      <c r="B5" s="336"/>
      <c r="C5" s="336"/>
    </row>
    <row r="6" spans="1:11" ht="23.25" customHeight="1">
      <c r="A6" s="1" t="s">
        <v>624</v>
      </c>
      <c r="B6" s="1"/>
      <c r="C6" s="46" t="s">
        <v>135</v>
      </c>
      <c r="D6" s="1" t="s">
        <v>136</v>
      </c>
      <c r="K6" s="4"/>
    </row>
    <row r="7" spans="1:3" ht="12.75">
      <c r="A7" s="2">
        <v>1</v>
      </c>
      <c r="B7" s="3">
        <v>77</v>
      </c>
      <c r="C7" s="46" t="s">
        <v>137</v>
      </c>
    </row>
    <row r="8" spans="1:3" ht="12.75">
      <c r="A8" s="2">
        <v>2</v>
      </c>
      <c r="B8" s="3">
        <v>33</v>
      </c>
      <c r="C8" s="46" t="s">
        <v>138</v>
      </c>
    </row>
    <row r="9" spans="1:3" ht="12.75">
      <c r="A9" s="2">
        <v>3</v>
      </c>
      <c r="B9" s="3">
        <v>24</v>
      </c>
      <c r="C9" s="46" t="s">
        <v>139</v>
      </c>
    </row>
    <row r="10" spans="1:9" ht="12.75">
      <c r="A10" s="1"/>
      <c r="B10" s="1"/>
      <c r="C10" s="5"/>
      <c r="I10" s="7"/>
    </row>
    <row r="11" spans="3:9" ht="12.75">
      <c r="C11" s="5"/>
      <c r="I11" s="7"/>
    </row>
    <row r="12" spans="1:9" ht="12.75">
      <c r="A12" s="1"/>
      <c r="B12" s="1"/>
      <c r="C12" s="5"/>
      <c r="I12" s="7"/>
    </row>
    <row r="13" ht="12.75">
      <c r="C13" s="5"/>
    </row>
    <row r="14" ht="12.75">
      <c r="C14" s="6"/>
    </row>
    <row r="15" ht="12.75">
      <c r="C15" s="6"/>
    </row>
  </sheetData>
  <sheetProtection/>
  <mergeCells count="2">
    <mergeCell ref="A5:C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tabSelected="1" view="pageBreakPreview" zoomScaleSheetLayoutView="100" zoomScalePageLayoutView="0" workbookViewId="0" topLeftCell="B1">
      <selection activeCell="F14" sqref="F14:G14"/>
    </sheetView>
  </sheetViews>
  <sheetFormatPr defaultColWidth="9.00390625" defaultRowHeight="12.75"/>
  <cols>
    <col min="1" max="1" width="6.75390625" style="9" customWidth="1"/>
    <col min="2" max="2" width="52.75390625" style="9" customWidth="1"/>
    <col min="3" max="4" width="15.75390625" style="9" customWidth="1"/>
    <col min="5" max="5" width="22.75390625" style="9" customWidth="1"/>
    <col min="6" max="7" width="13.75390625" style="9" customWidth="1"/>
    <col min="8" max="8" width="0.2421875" style="9" hidden="1" customWidth="1"/>
    <col min="9" max="16384" width="9.125" style="9" customWidth="1"/>
  </cols>
  <sheetData>
    <row r="1" ht="9" customHeight="1"/>
    <row r="2" spans="1:8" ht="18" customHeight="1">
      <c r="A2" s="337" t="s">
        <v>517</v>
      </c>
      <c r="B2" s="337"/>
      <c r="C2" s="337"/>
      <c r="D2" s="337"/>
      <c r="E2" s="337"/>
      <c r="F2" s="337"/>
      <c r="G2" s="337"/>
      <c r="H2" s="337"/>
    </row>
    <row r="3" spans="1:8" ht="9" customHeight="1">
      <c r="A3" s="12"/>
      <c r="B3" s="12"/>
      <c r="C3" s="12"/>
      <c r="D3" s="12"/>
      <c r="E3" s="12"/>
      <c r="F3" s="12"/>
      <c r="G3" s="12"/>
      <c r="H3" s="12"/>
    </row>
    <row r="4" spans="1:8" ht="18" customHeight="1">
      <c r="A4" s="344" t="s">
        <v>415</v>
      </c>
      <c r="B4" s="344"/>
      <c r="C4" s="344"/>
      <c r="D4" s="344"/>
      <c r="E4" s="344"/>
      <c r="F4" s="344"/>
      <c r="G4" s="344"/>
      <c r="H4" s="344"/>
    </row>
    <row r="5" spans="1:8" ht="9" customHeight="1">
      <c r="A5" s="13"/>
      <c r="B5" s="13"/>
      <c r="C5" s="13"/>
      <c r="D5" s="13"/>
      <c r="E5" s="13"/>
      <c r="F5" s="13"/>
      <c r="G5" s="13"/>
      <c r="H5" s="13"/>
    </row>
    <row r="6" spans="1:8" ht="18" customHeight="1">
      <c r="A6" s="344" t="s">
        <v>518</v>
      </c>
      <c r="B6" s="344"/>
      <c r="C6" s="344"/>
      <c r="D6" s="344"/>
      <c r="E6" s="344"/>
      <c r="F6" s="344"/>
      <c r="G6" s="344"/>
      <c r="H6" s="13"/>
    </row>
    <row r="7" spans="1:8" ht="9" customHeight="1">
      <c r="A7" s="13"/>
      <c r="B7" s="13"/>
      <c r="C7" s="13"/>
      <c r="D7" s="13"/>
      <c r="E7" s="13"/>
      <c r="F7" s="13"/>
      <c r="G7" s="13"/>
      <c r="H7" s="13"/>
    </row>
    <row r="8" spans="1:7" ht="18" customHeight="1">
      <c r="A8" s="344" t="s">
        <v>416</v>
      </c>
      <c r="B8" s="344"/>
      <c r="C8" s="344"/>
      <c r="D8" s="344"/>
      <c r="E8" s="344"/>
      <c r="F8" s="344"/>
      <c r="G8" s="344"/>
    </row>
    <row r="9" ht="21" customHeight="1"/>
    <row r="10" spans="1:7" ht="18" customHeight="1">
      <c r="A10" s="345" t="s">
        <v>626</v>
      </c>
      <c r="B10" s="345"/>
      <c r="C10" s="345"/>
      <c r="D10" s="345"/>
      <c r="E10" s="345"/>
      <c r="F10" s="345"/>
      <c r="G10" s="345"/>
    </row>
    <row r="11" spans="1:5" ht="9" customHeight="1" thickBot="1">
      <c r="A11" s="10"/>
      <c r="B11" s="10"/>
      <c r="C11" s="10"/>
      <c r="D11" s="10"/>
      <c r="E11" s="10"/>
    </row>
    <row r="12" spans="1:7" ht="48" customHeight="1">
      <c r="A12" s="340" t="s">
        <v>627</v>
      </c>
      <c r="B12" s="338" t="s">
        <v>634</v>
      </c>
      <c r="C12" s="338" t="s">
        <v>635</v>
      </c>
      <c r="D12" s="338"/>
      <c r="E12" s="342" t="s">
        <v>638</v>
      </c>
      <c r="F12" s="338" t="s">
        <v>516</v>
      </c>
      <c r="G12" s="350"/>
    </row>
    <row r="13" spans="1:7" ht="39" customHeight="1">
      <c r="A13" s="341"/>
      <c r="B13" s="339"/>
      <c r="C13" s="241" t="s">
        <v>636</v>
      </c>
      <c r="D13" s="241" t="s">
        <v>637</v>
      </c>
      <c r="E13" s="343"/>
      <c r="F13" s="339"/>
      <c r="G13" s="351"/>
    </row>
    <row r="14" spans="1:7" ht="27" customHeight="1">
      <c r="A14" s="25">
        <v>1</v>
      </c>
      <c r="B14" s="20" t="s">
        <v>633</v>
      </c>
      <c r="C14" s="47">
        <f>SUM(C15+C16+C17+C18)</f>
        <v>525</v>
      </c>
      <c r="D14" s="47">
        <f>SUM(D15+D16+D17+D18)</f>
        <v>3233</v>
      </c>
      <c r="E14" s="48">
        <f>D14/(титул!B7+титул!B8+титул!B9)</f>
        <v>24.12686567164179</v>
      </c>
      <c r="F14" s="348">
        <f>(гум!H90+'матем '!H34+'проф '!H231+общеобраз!H196)/общий!D14*100</f>
        <v>40.82895143829261</v>
      </c>
      <c r="G14" s="349"/>
    </row>
    <row r="15" spans="1:7" ht="39" customHeight="1">
      <c r="A15" s="25">
        <v>2</v>
      </c>
      <c r="B15" s="20" t="s">
        <v>489</v>
      </c>
      <c r="C15" s="47">
        <f>гум!F90</f>
        <v>84</v>
      </c>
      <c r="D15" s="47">
        <f>гум!E90</f>
        <v>849</v>
      </c>
      <c r="E15" s="48">
        <f>D15/гум!C90</f>
        <v>4.161764705882353</v>
      </c>
      <c r="F15" s="348">
        <f>гум!H90/гум!E90*100</f>
        <v>41.57832744405183</v>
      </c>
      <c r="G15" s="349"/>
    </row>
    <row r="16" spans="1:7" ht="27" customHeight="1">
      <c r="A16" s="25">
        <v>3</v>
      </c>
      <c r="B16" s="20" t="s">
        <v>570</v>
      </c>
      <c r="C16" s="47">
        <f>'матем '!F34</f>
        <v>32</v>
      </c>
      <c r="D16" s="47">
        <f>'матем '!E34</f>
        <v>210</v>
      </c>
      <c r="E16" s="48">
        <f>D16/'матем '!C34</f>
        <v>2.3333333333333335</v>
      </c>
      <c r="F16" s="348">
        <f>'матем '!H34/'матем '!E34*100</f>
        <v>44.761904761904766</v>
      </c>
      <c r="G16" s="349"/>
    </row>
    <row r="17" spans="1:7" ht="27" customHeight="1">
      <c r="A17" s="25">
        <v>4</v>
      </c>
      <c r="B17" s="20" t="s">
        <v>629</v>
      </c>
      <c r="C17" s="47">
        <f>'проф '!F231</f>
        <v>219</v>
      </c>
      <c r="D17" s="47">
        <f>'проф '!E231</f>
        <v>676</v>
      </c>
      <c r="E17" s="48">
        <f>D17/'проф '!C231</f>
        <v>0.9897510980966325</v>
      </c>
      <c r="F17" s="348">
        <f>'проф '!H231/'проф '!E231*100</f>
        <v>39.64497041420118</v>
      </c>
      <c r="G17" s="349"/>
    </row>
    <row r="18" spans="1:7" ht="27" customHeight="1" thickBot="1">
      <c r="A18" s="26">
        <v>5</v>
      </c>
      <c r="B18" s="27" t="s">
        <v>488</v>
      </c>
      <c r="C18" s="49">
        <f>общеобраз!F196</f>
        <v>190</v>
      </c>
      <c r="D18" s="49">
        <f>общеобраз!E196</f>
        <v>1498</v>
      </c>
      <c r="E18" s="50">
        <f>общеобраз!E196/общеобраз!C196</f>
        <v>1.4965034965034965</v>
      </c>
      <c r="F18" s="346">
        <f>общеобраз!H196/общеобраз!E196*100</f>
        <v>40.387182910547395</v>
      </c>
      <c r="G18" s="347"/>
    </row>
  </sheetData>
  <sheetProtection/>
  <mergeCells count="15">
    <mergeCell ref="F18:G18"/>
    <mergeCell ref="F17:G17"/>
    <mergeCell ref="F16:G16"/>
    <mergeCell ref="A4:H4"/>
    <mergeCell ref="F12:G13"/>
    <mergeCell ref="F14:G14"/>
    <mergeCell ref="F15:G15"/>
    <mergeCell ref="A2:H2"/>
    <mergeCell ref="B12:B13"/>
    <mergeCell ref="A12:A13"/>
    <mergeCell ref="C12:D12"/>
    <mergeCell ref="E12:E13"/>
    <mergeCell ref="A6:G6"/>
    <mergeCell ref="A8:G8"/>
    <mergeCell ref="A10:G10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view="pageBreakPreview" zoomScale="90" zoomScaleSheetLayoutView="90" zoomScalePageLayoutView="0" workbookViewId="0" topLeftCell="E69">
      <selection activeCell="J70" sqref="J70"/>
    </sheetView>
  </sheetViews>
  <sheetFormatPr defaultColWidth="9.00390625" defaultRowHeight="12.75"/>
  <cols>
    <col min="1" max="1" width="4.125" style="8" customWidth="1"/>
    <col min="2" max="2" width="26.75390625" style="8" customWidth="1"/>
    <col min="3" max="3" width="21.75390625" style="8" customWidth="1"/>
    <col min="4" max="4" width="76.625" style="11" customWidth="1"/>
    <col min="5" max="5" width="12.75390625" style="8" customWidth="1"/>
    <col min="6" max="6" width="9.125" style="8" customWidth="1"/>
    <col min="7" max="9" width="12.75390625" style="8" customWidth="1"/>
    <col min="10" max="11" width="12.625" style="8" customWidth="1"/>
    <col min="12" max="16384" width="9.125" style="8" customWidth="1"/>
  </cols>
  <sheetData>
    <row r="1" ht="9" customHeight="1"/>
    <row r="2" spans="1:5" ht="18" customHeight="1">
      <c r="A2" s="345" t="s">
        <v>65</v>
      </c>
      <c r="B2" s="345"/>
      <c r="C2" s="345"/>
      <c r="D2" s="345"/>
      <c r="E2" s="345"/>
    </row>
    <row r="3" ht="9" customHeight="1" thickBot="1"/>
    <row r="4" spans="1:11" ht="90.75" customHeight="1" thickBot="1">
      <c r="A4" s="77" t="s">
        <v>627</v>
      </c>
      <c r="B4" s="30" t="s">
        <v>639</v>
      </c>
      <c r="C4" s="30" t="s">
        <v>640</v>
      </c>
      <c r="D4" s="71" t="s">
        <v>641</v>
      </c>
      <c r="E4" s="56" t="s">
        <v>642</v>
      </c>
      <c r="F4" s="72" t="s">
        <v>66</v>
      </c>
      <c r="G4" s="39" t="s">
        <v>625</v>
      </c>
      <c r="H4" s="39" t="s">
        <v>67</v>
      </c>
      <c r="I4" s="39" t="s">
        <v>519</v>
      </c>
      <c r="J4" s="39" t="s">
        <v>520</v>
      </c>
      <c r="K4" s="73" t="s">
        <v>521</v>
      </c>
    </row>
    <row r="5" spans="1:11" ht="11.25" customHeight="1" thickBot="1">
      <c r="A5" s="320">
        <v>1</v>
      </c>
      <c r="B5" s="354" t="s">
        <v>578</v>
      </c>
      <c r="C5" s="30">
        <f>титул!B8</f>
        <v>33</v>
      </c>
      <c r="D5" s="59" t="s">
        <v>652</v>
      </c>
      <c r="E5" s="60">
        <v>1</v>
      </c>
      <c r="F5" s="61">
        <v>1</v>
      </c>
      <c r="G5" s="62">
        <v>2008</v>
      </c>
      <c r="H5" s="62">
        <f>IF(G5&gt;2008,E5,0)</f>
        <v>0</v>
      </c>
      <c r="I5" s="62">
        <v>1</v>
      </c>
      <c r="J5" s="247">
        <f>IF(G5&gt;2008,I5,0)</f>
        <v>0</v>
      </c>
      <c r="K5" s="324">
        <f>SUM(H5:H20)/C5</f>
        <v>1.7272727272727273</v>
      </c>
    </row>
    <row r="6" spans="1:11" ht="11.25" customHeight="1" thickBot="1">
      <c r="A6" s="321"/>
      <c r="B6" s="319"/>
      <c r="C6" s="31"/>
      <c r="D6" s="63" t="s">
        <v>653</v>
      </c>
      <c r="E6" s="64">
        <v>2</v>
      </c>
      <c r="F6" s="144">
        <v>1</v>
      </c>
      <c r="G6" s="65">
        <v>2002</v>
      </c>
      <c r="H6" s="62">
        <f aca="true" t="shared" si="0" ref="H6:H78">IF(G6&gt;2008,E6,0)</f>
        <v>0</v>
      </c>
      <c r="I6" s="65">
        <v>2</v>
      </c>
      <c r="J6" s="247">
        <f aca="true" t="shared" si="1" ref="J6:J78">IF(G6&gt;2008,I6,0)</f>
        <v>0</v>
      </c>
      <c r="K6" s="325"/>
    </row>
    <row r="7" spans="1:11" ht="11.25" customHeight="1" thickBot="1">
      <c r="A7" s="24"/>
      <c r="B7" s="31"/>
      <c r="C7" s="31"/>
      <c r="D7" s="63" t="s">
        <v>654</v>
      </c>
      <c r="E7" s="64">
        <v>1</v>
      </c>
      <c r="F7" s="144">
        <v>1</v>
      </c>
      <c r="G7" s="65">
        <v>2002</v>
      </c>
      <c r="H7" s="62">
        <f t="shared" si="0"/>
        <v>0</v>
      </c>
      <c r="I7" s="65">
        <v>1</v>
      </c>
      <c r="J7" s="247">
        <f t="shared" si="1"/>
        <v>0</v>
      </c>
      <c r="K7" s="325"/>
    </row>
    <row r="8" spans="1:11" ht="11.25" customHeight="1" thickBot="1">
      <c r="A8" s="24"/>
      <c r="B8" s="31"/>
      <c r="C8" s="31"/>
      <c r="D8" s="63" t="s">
        <v>655</v>
      </c>
      <c r="E8" s="64">
        <v>1</v>
      </c>
      <c r="F8" s="144">
        <v>1</v>
      </c>
      <c r="G8" s="65">
        <v>2004</v>
      </c>
      <c r="H8" s="62">
        <f t="shared" si="0"/>
        <v>0</v>
      </c>
      <c r="I8" s="65">
        <v>1</v>
      </c>
      <c r="J8" s="247">
        <f t="shared" si="1"/>
        <v>0</v>
      </c>
      <c r="K8" s="325"/>
    </row>
    <row r="9" spans="1:11" ht="11.25" customHeight="1" thickBot="1">
      <c r="A9" s="24"/>
      <c r="B9" s="31"/>
      <c r="C9" s="31"/>
      <c r="D9" s="63" t="s">
        <v>68</v>
      </c>
      <c r="E9" s="64">
        <v>2</v>
      </c>
      <c r="F9" s="144">
        <v>1</v>
      </c>
      <c r="G9" s="65">
        <v>2002</v>
      </c>
      <c r="H9" s="62">
        <f t="shared" si="0"/>
        <v>0</v>
      </c>
      <c r="I9" s="65">
        <v>2</v>
      </c>
      <c r="J9" s="247">
        <f t="shared" si="1"/>
        <v>0</v>
      </c>
      <c r="K9" s="325"/>
    </row>
    <row r="10" spans="1:11" ht="23.25" thickBot="1">
      <c r="A10" s="24"/>
      <c r="B10" s="31"/>
      <c r="C10" s="31"/>
      <c r="D10" s="63" t="s">
        <v>656</v>
      </c>
      <c r="E10" s="64">
        <v>1</v>
      </c>
      <c r="F10" s="144">
        <v>1</v>
      </c>
      <c r="G10" s="65">
        <v>2003</v>
      </c>
      <c r="H10" s="62">
        <f t="shared" si="0"/>
        <v>0</v>
      </c>
      <c r="I10" s="65">
        <v>0</v>
      </c>
      <c r="J10" s="247">
        <f t="shared" si="1"/>
        <v>0</v>
      </c>
      <c r="K10" s="325"/>
    </row>
    <row r="11" spans="1:11" ht="23.25" thickBot="1">
      <c r="A11" s="24"/>
      <c r="B11" s="31"/>
      <c r="C11" s="31"/>
      <c r="D11" s="309" t="s">
        <v>103</v>
      </c>
      <c r="E11" s="310">
        <v>27</v>
      </c>
      <c r="F11" s="311">
        <v>1</v>
      </c>
      <c r="G11" s="312">
        <v>2013</v>
      </c>
      <c r="H11" s="307">
        <f t="shared" si="0"/>
        <v>27</v>
      </c>
      <c r="I11" s="312">
        <v>27</v>
      </c>
      <c r="J11" s="308">
        <f t="shared" si="1"/>
        <v>27</v>
      </c>
      <c r="K11" s="325"/>
    </row>
    <row r="12" spans="1:11" ht="23.25" thickBot="1">
      <c r="A12" s="24"/>
      <c r="B12" s="31"/>
      <c r="C12" s="31"/>
      <c r="D12" s="309" t="s">
        <v>533</v>
      </c>
      <c r="E12" s="310">
        <v>20</v>
      </c>
      <c r="F12" s="311">
        <v>1</v>
      </c>
      <c r="G12" s="312">
        <v>2014</v>
      </c>
      <c r="H12" s="307">
        <f t="shared" si="0"/>
        <v>20</v>
      </c>
      <c r="I12" s="312">
        <v>20</v>
      </c>
      <c r="J12" s="308">
        <f t="shared" si="1"/>
        <v>20</v>
      </c>
      <c r="K12" s="325"/>
    </row>
    <row r="13" spans="1:11" ht="23.25" thickBot="1">
      <c r="A13" s="24"/>
      <c r="B13" s="31"/>
      <c r="C13" s="31"/>
      <c r="D13" s="313" t="s">
        <v>534</v>
      </c>
      <c r="E13" s="304">
        <v>10</v>
      </c>
      <c r="F13" s="305">
        <v>1</v>
      </c>
      <c r="G13" s="306">
        <v>2015</v>
      </c>
      <c r="H13" s="307">
        <f t="shared" si="0"/>
        <v>10</v>
      </c>
      <c r="I13" s="306">
        <v>10</v>
      </c>
      <c r="J13" s="308">
        <f t="shared" si="1"/>
        <v>10</v>
      </c>
      <c r="K13" s="325"/>
    </row>
    <row r="14" spans="1:11" ht="23.25" thickBot="1">
      <c r="A14" s="24"/>
      <c r="B14" s="31"/>
      <c r="C14" s="32"/>
      <c r="D14" s="63" t="s">
        <v>657</v>
      </c>
      <c r="E14" s="64">
        <v>5</v>
      </c>
      <c r="F14" s="144">
        <v>1</v>
      </c>
      <c r="G14" s="65">
        <v>2002</v>
      </c>
      <c r="H14" s="62">
        <f t="shared" si="0"/>
        <v>0</v>
      </c>
      <c r="I14" s="65">
        <v>3</v>
      </c>
      <c r="J14" s="247">
        <f t="shared" si="1"/>
        <v>0</v>
      </c>
      <c r="K14" s="325"/>
    </row>
    <row r="15" spans="1:11" ht="11.25" customHeight="1" thickBot="1">
      <c r="A15" s="24"/>
      <c r="B15" s="31"/>
      <c r="C15" s="32"/>
      <c r="D15" s="63" t="s">
        <v>605</v>
      </c>
      <c r="E15" s="64">
        <v>15</v>
      </c>
      <c r="F15" s="144">
        <v>1</v>
      </c>
      <c r="G15" s="65">
        <v>2001</v>
      </c>
      <c r="H15" s="62">
        <f t="shared" si="0"/>
        <v>0</v>
      </c>
      <c r="I15" s="65">
        <v>0</v>
      </c>
      <c r="J15" s="247">
        <f t="shared" si="1"/>
        <v>0</v>
      </c>
      <c r="K15" s="325"/>
    </row>
    <row r="16" spans="1:11" ht="11.25" customHeight="1" thickBot="1">
      <c r="A16" s="24"/>
      <c r="B16" s="31"/>
      <c r="C16" s="32"/>
      <c r="D16" s="63" t="s">
        <v>606</v>
      </c>
      <c r="E16" s="64">
        <v>3</v>
      </c>
      <c r="F16" s="144">
        <v>1</v>
      </c>
      <c r="G16" s="65">
        <v>2000</v>
      </c>
      <c r="H16" s="62">
        <f t="shared" si="0"/>
        <v>0</v>
      </c>
      <c r="I16" s="65">
        <v>3</v>
      </c>
      <c r="J16" s="247">
        <f t="shared" si="1"/>
        <v>0</v>
      </c>
      <c r="K16" s="325"/>
    </row>
    <row r="17" spans="1:11" ht="11.25" customHeight="1" thickBot="1">
      <c r="A17" s="24"/>
      <c r="B17" s="31"/>
      <c r="C17" s="32"/>
      <c r="D17" s="63" t="s">
        <v>607</v>
      </c>
      <c r="E17" s="64">
        <v>18</v>
      </c>
      <c r="F17" s="144">
        <v>1</v>
      </c>
      <c r="G17" s="65">
        <v>1998</v>
      </c>
      <c r="H17" s="62">
        <f t="shared" si="0"/>
        <v>0</v>
      </c>
      <c r="I17" s="65">
        <v>5</v>
      </c>
      <c r="J17" s="247">
        <f t="shared" si="1"/>
        <v>0</v>
      </c>
      <c r="K17" s="325"/>
    </row>
    <row r="18" spans="1:11" ht="11.25" customHeight="1" thickBot="1">
      <c r="A18" s="24"/>
      <c r="B18" s="31"/>
      <c r="C18" s="32"/>
      <c r="D18" s="63" t="s">
        <v>608</v>
      </c>
      <c r="E18" s="64">
        <v>5</v>
      </c>
      <c r="F18" s="144">
        <v>1</v>
      </c>
      <c r="G18" s="65">
        <v>2000</v>
      </c>
      <c r="H18" s="62">
        <f t="shared" si="0"/>
        <v>0</v>
      </c>
      <c r="I18" s="65">
        <v>5</v>
      </c>
      <c r="J18" s="247">
        <f t="shared" si="1"/>
        <v>0</v>
      </c>
      <c r="K18" s="325"/>
    </row>
    <row r="19" spans="1:11" ht="11.25" customHeight="1" thickBot="1">
      <c r="A19" s="24"/>
      <c r="B19" s="31"/>
      <c r="C19" s="32"/>
      <c r="D19" s="63" t="s">
        <v>82</v>
      </c>
      <c r="E19" s="64">
        <v>4</v>
      </c>
      <c r="F19" s="144">
        <v>1</v>
      </c>
      <c r="G19" s="65">
        <v>2000</v>
      </c>
      <c r="H19" s="62">
        <f t="shared" si="0"/>
        <v>0</v>
      </c>
      <c r="I19" s="65">
        <v>0</v>
      </c>
      <c r="J19" s="247">
        <f t="shared" si="1"/>
        <v>0</v>
      </c>
      <c r="K19" s="325"/>
    </row>
    <row r="20" spans="1:11" ht="12" customHeight="1" thickBot="1">
      <c r="A20" s="24"/>
      <c r="B20" s="31"/>
      <c r="C20" s="33"/>
      <c r="D20" s="66" t="s">
        <v>190</v>
      </c>
      <c r="E20" s="67">
        <v>2</v>
      </c>
      <c r="F20" s="151">
        <v>1</v>
      </c>
      <c r="G20" s="152">
        <v>2007</v>
      </c>
      <c r="H20" s="62">
        <f t="shared" si="0"/>
        <v>0</v>
      </c>
      <c r="I20" s="152">
        <v>2</v>
      </c>
      <c r="J20" s="247">
        <f t="shared" si="1"/>
        <v>0</v>
      </c>
      <c r="K20" s="326"/>
    </row>
    <row r="21" spans="1:11" s="14" customFormat="1" ht="12" customHeight="1" thickBot="1">
      <c r="A21" s="352">
        <v>2</v>
      </c>
      <c r="B21" s="322" t="s">
        <v>631</v>
      </c>
      <c r="C21" s="30">
        <f>титул!B8</f>
        <v>33</v>
      </c>
      <c r="D21" s="59" t="s">
        <v>644</v>
      </c>
      <c r="E21" s="60">
        <v>3</v>
      </c>
      <c r="F21" s="61">
        <v>1</v>
      </c>
      <c r="G21" s="62">
        <v>2008</v>
      </c>
      <c r="H21" s="62">
        <f t="shared" si="0"/>
        <v>0</v>
      </c>
      <c r="I21" s="62">
        <v>0</v>
      </c>
      <c r="J21" s="247">
        <f t="shared" si="1"/>
        <v>0</v>
      </c>
      <c r="K21" s="324">
        <f>SUM(H21:H45)/C21</f>
        <v>3.757575757575758</v>
      </c>
    </row>
    <row r="22" spans="1:11" s="14" customFormat="1" ht="23.25" thickBot="1">
      <c r="A22" s="353"/>
      <c r="B22" s="323"/>
      <c r="C22" s="31"/>
      <c r="D22" s="63" t="s">
        <v>645</v>
      </c>
      <c r="E22" s="64">
        <v>15</v>
      </c>
      <c r="F22" s="144">
        <v>1</v>
      </c>
      <c r="G22" s="65">
        <v>2010</v>
      </c>
      <c r="H22" s="62">
        <f t="shared" si="0"/>
        <v>15</v>
      </c>
      <c r="I22" s="65">
        <v>0</v>
      </c>
      <c r="J22" s="247">
        <f t="shared" si="1"/>
        <v>0</v>
      </c>
      <c r="K22" s="325"/>
    </row>
    <row r="23" spans="1:11" s="14" customFormat="1" ht="11.25" customHeight="1" thickBot="1">
      <c r="A23" s="24"/>
      <c r="B23" s="31"/>
      <c r="C23" s="31"/>
      <c r="D23" s="63" t="s">
        <v>646</v>
      </c>
      <c r="E23" s="64">
        <v>5</v>
      </c>
      <c r="F23" s="144">
        <v>1</v>
      </c>
      <c r="G23" s="65">
        <v>2003</v>
      </c>
      <c r="H23" s="62">
        <f t="shared" si="0"/>
        <v>0</v>
      </c>
      <c r="I23" s="65">
        <v>5</v>
      </c>
      <c r="J23" s="247">
        <f t="shared" si="1"/>
        <v>0</v>
      </c>
      <c r="K23" s="325"/>
    </row>
    <row r="24" spans="1:11" s="14" customFormat="1" ht="23.25" thickBot="1">
      <c r="A24" s="24"/>
      <c r="B24" s="31"/>
      <c r="C24" s="31"/>
      <c r="D24" s="63" t="s">
        <v>647</v>
      </c>
      <c r="E24" s="64">
        <v>1</v>
      </c>
      <c r="F24" s="144">
        <v>1</v>
      </c>
      <c r="G24" s="65">
        <v>2003</v>
      </c>
      <c r="H24" s="62">
        <f t="shared" si="0"/>
        <v>0</v>
      </c>
      <c r="I24" s="65">
        <v>1</v>
      </c>
      <c r="J24" s="247">
        <f t="shared" si="1"/>
        <v>0</v>
      </c>
      <c r="K24" s="325"/>
    </row>
    <row r="25" spans="1:11" s="14" customFormat="1" ht="34.5" thickBot="1">
      <c r="A25" s="24"/>
      <c r="B25" s="31"/>
      <c r="C25" s="31"/>
      <c r="D25" s="63" t="s">
        <v>399</v>
      </c>
      <c r="E25" s="64">
        <v>12</v>
      </c>
      <c r="F25" s="144">
        <v>1</v>
      </c>
      <c r="G25" s="65">
        <v>2013</v>
      </c>
      <c r="H25" s="62">
        <f t="shared" si="0"/>
        <v>12</v>
      </c>
      <c r="I25" s="65">
        <v>12</v>
      </c>
      <c r="J25" s="247">
        <f t="shared" si="1"/>
        <v>12</v>
      </c>
      <c r="K25" s="325"/>
    </row>
    <row r="26" spans="1:11" s="14" customFormat="1" ht="34.5" thickBot="1">
      <c r="A26" s="24"/>
      <c r="B26" s="31"/>
      <c r="C26" s="31"/>
      <c r="D26" s="63" t="s">
        <v>400</v>
      </c>
      <c r="E26" s="64">
        <v>12</v>
      </c>
      <c r="F26" s="144">
        <v>1</v>
      </c>
      <c r="G26" s="65">
        <v>2013</v>
      </c>
      <c r="H26" s="62">
        <f t="shared" si="0"/>
        <v>12</v>
      </c>
      <c r="I26" s="65">
        <v>12</v>
      </c>
      <c r="J26" s="247">
        <f t="shared" si="1"/>
        <v>12</v>
      </c>
      <c r="K26" s="325"/>
    </row>
    <row r="27" spans="1:11" s="14" customFormat="1" ht="34.5" thickBot="1">
      <c r="A27" s="24"/>
      <c r="B27" s="31"/>
      <c r="C27" s="31"/>
      <c r="D27" s="313" t="s">
        <v>536</v>
      </c>
      <c r="E27" s="304">
        <v>25</v>
      </c>
      <c r="F27" s="305">
        <v>1</v>
      </c>
      <c r="G27" s="306">
        <v>2014</v>
      </c>
      <c r="H27" s="307">
        <f t="shared" si="0"/>
        <v>25</v>
      </c>
      <c r="I27" s="306">
        <v>25</v>
      </c>
      <c r="J27" s="308">
        <f t="shared" si="1"/>
        <v>25</v>
      </c>
      <c r="K27" s="325"/>
    </row>
    <row r="28" spans="1:11" s="14" customFormat="1" ht="34.5" thickBot="1">
      <c r="A28" s="24"/>
      <c r="B28" s="31"/>
      <c r="C28" s="31"/>
      <c r="D28" s="313" t="s">
        <v>537</v>
      </c>
      <c r="E28" s="304">
        <v>25</v>
      </c>
      <c r="F28" s="305">
        <v>1</v>
      </c>
      <c r="G28" s="306">
        <v>2014</v>
      </c>
      <c r="H28" s="307">
        <f t="shared" si="0"/>
        <v>25</v>
      </c>
      <c r="I28" s="306">
        <v>25</v>
      </c>
      <c r="J28" s="308">
        <f t="shared" si="1"/>
        <v>25</v>
      </c>
      <c r="K28" s="325"/>
    </row>
    <row r="29" spans="1:11" s="14" customFormat="1" ht="23.25" thickBot="1">
      <c r="A29" s="24"/>
      <c r="B29" s="31"/>
      <c r="C29" s="31"/>
      <c r="D29" s="314" t="s">
        <v>538</v>
      </c>
      <c r="E29" s="304">
        <v>20</v>
      </c>
      <c r="F29" s="305">
        <v>1</v>
      </c>
      <c r="G29" s="306">
        <v>2014</v>
      </c>
      <c r="H29" s="307">
        <f t="shared" si="0"/>
        <v>20</v>
      </c>
      <c r="I29" s="306">
        <v>0</v>
      </c>
      <c r="J29" s="308">
        <f t="shared" si="1"/>
        <v>0</v>
      </c>
      <c r="K29" s="325"/>
    </row>
    <row r="30" spans="1:11" s="14" customFormat="1" ht="15.75" thickBot="1">
      <c r="A30" s="24"/>
      <c r="B30" s="31"/>
      <c r="C30" s="31"/>
      <c r="D30" s="313" t="s">
        <v>539</v>
      </c>
      <c r="E30" s="304">
        <v>15</v>
      </c>
      <c r="F30" s="305">
        <v>1</v>
      </c>
      <c r="G30" s="306">
        <v>2015</v>
      </c>
      <c r="H30" s="307">
        <f t="shared" si="0"/>
        <v>15</v>
      </c>
      <c r="I30" s="306">
        <v>15</v>
      </c>
      <c r="J30" s="308">
        <f t="shared" si="1"/>
        <v>15</v>
      </c>
      <c r="K30" s="325"/>
    </row>
    <row r="31" spans="1:11" s="14" customFormat="1" ht="23.25" thickBot="1">
      <c r="A31" s="24"/>
      <c r="B31" s="31"/>
      <c r="C31" s="31"/>
      <c r="D31" s="63" t="s">
        <v>648</v>
      </c>
      <c r="E31" s="64">
        <v>2</v>
      </c>
      <c r="F31" s="144">
        <v>1</v>
      </c>
      <c r="G31" s="65">
        <v>2001</v>
      </c>
      <c r="H31" s="62">
        <f t="shared" si="0"/>
        <v>0</v>
      </c>
      <c r="I31" s="65">
        <v>2</v>
      </c>
      <c r="J31" s="247">
        <f t="shared" si="1"/>
        <v>0</v>
      </c>
      <c r="K31" s="325"/>
    </row>
    <row r="32" spans="1:11" s="14" customFormat="1" ht="11.25" customHeight="1" thickBot="1">
      <c r="A32" s="24"/>
      <c r="B32" s="31"/>
      <c r="C32" s="31"/>
      <c r="D32" s="63" t="s">
        <v>185</v>
      </c>
      <c r="E32" s="64">
        <v>3</v>
      </c>
      <c r="F32" s="144">
        <v>1</v>
      </c>
      <c r="G32" s="65">
        <v>2000</v>
      </c>
      <c r="H32" s="62">
        <f t="shared" si="0"/>
        <v>0</v>
      </c>
      <c r="I32" s="65">
        <v>3</v>
      </c>
      <c r="J32" s="247">
        <f t="shared" si="1"/>
        <v>0</v>
      </c>
      <c r="K32" s="325"/>
    </row>
    <row r="33" spans="1:11" s="14" customFormat="1" ht="11.25" customHeight="1" thickBot="1">
      <c r="A33" s="24"/>
      <c r="B33" s="31"/>
      <c r="C33" s="31"/>
      <c r="D33" s="63" t="s">
        <v>649</v>
      </c>
      <c r="E33" s="64">
        <v>11</v>
      </c>
      <c r="F33" s="144">
        <v>1</v>
      </c>
      <c r="G33" s="65">
        <v>2000</v>
      </c>
      <c r="H33" s="62">
        <f t="shared" si="0"/>
        <v>0</v>
      </c>
      <c r="I33" s="65">
        <v>11</v>
      </c>
      <c r="J33" s="247">
        <f t="shared" si="1"/>
        <v>0</v>
      </c>
      <c r="K33" s="325"/>
    </row>
    <row r="34" spans="1:11" s="14" customFormat="1" ht="11.25" customHeight="1" thickBot="1">
      <c r="A34" s="24"/>
      <c r="B34" s="32"/>
      <c r="C34" s="32"/>
      <c r="D34" s="63" t="s">
        <v>650</v>
      </c>
      <c r="E34" s="64">
        <v>2</v>
      </c>
      <c r="F34" s="144">
        <v>1</v>
      </c>
      <c r="G34" s="65">
        <v>2000</v>
      </c>
      <c r="H34" s="62">
        <f t="shared" si="0"/>
        <v>0</v>
      </c>
      <c r="I34" s="65">
        <v>0</v>
      </c>
      <c r="J34" s="247">
        <f t="shared" si="1"/>
        <v>0</v>
      </c>
      <c r="K34" s="325"/>
    </row>
    <row r="35" spans="1:11" s="14" customFormat="1" ht="23.25" thickBot="1">
      <c r="A35" s="24"/>
      <c r="B35" s="32"/>
      <c r="C35" s="32"/>
      <c r="D35" s="63" t="s">
        <v>651</v>
      </c>
      <c r="E35" s="64">
        <v>1</v>
      </c>
      <c r="F35" s="144">
        <v>1</v>
      </c>
      <c r="G35" s="65">
        <v>2004</v>
      </c>
      <c r="H35" s="62">
        <f t="shared" si="0"/>
        <v>0</v>
      </c>
      <c r="I35" s="65">
        <v>0</v>
      </c>
      <c r="J35" s="247">
        <f t="shared" si="1"/>
        <v>0</v>
      </c>
      <c r="K35" s="325"/>
    </row>
    <row r="36" spans="1:11" s="14" customFormat="1" ht="23.25" thickBot="1">
      <c r="A36" s="24"/>
      <c r="B36" s="32"/>
      <c r="C36" s="32"/>
      <c r="D36" s="63" t="s">
        <v>70</v>
      </c>
      <c r="E36" s="64">
        <v>3</v>
      </c>
      <c r="F36" s="144">
        <v>1</v>
      </c>
      <c r="G36" s="65">
        <v>2003</v>
      </c>
      <c r="H36" s="62">
        <f t="shared" si="0"/>
        <v>0</v>
      </c>
      <c r="I36" s="65">
        <v>3</v>
      </c>
      <c r="J36" s="247">
        <f t="shared" si="1"/>
        <v>0</v>
      </c>
      <c r="K36" s="325"/>
    </row>
    <row r="37" spans="1:11" s="14" customFormat="1" ht="11.25" customHeight="1" thickBot="1">
      <c r="A37" s="24"/>
      <c r="B37" s="32"/>
      <c r="C37" s="32"/>
      <c r="D37" s="63" t="s">
        <v>69</v>
      </c>
      <c r="E37" s="64">
        <v>10</v>
      </c>
      <c r="F37" s="144">
        <v>1</v>
      </c>
      <c r="G37" s="65">
        <v>2006</v>
      </c>
      <c r="H37" s="62">
        <f t="shared" si="0"/>
        <v>0</v>
      </c>
      <c r="I37" s="65">
        <v>10</v>
      </c>
      <c r="J37" s="247">
        <f t="shared" si="1"/>
        <v>0</v>
      </c>
      <c r="K37" s="325"/>
    </row>
    <row r="38" spans="1:11" s="14" customFormat="1" ht="11.25" customHeight="1" thickBot="1">
      <c r="A38" s="24"/>
      <c r="B38" s="32"/>
      <c r="C38" s="32"/>
      <c r="D38" s="63" t="s">
        <v>72</v>
      </c>
      <c r="E38" s="64">
        <v>3</v>
      </c>
      <c r="F38" s="144">
        <v>1</v>
      </c>
      <c r="G38" s="65">
        <v>2005</v>
      </c>
      <c r="H38" s="62">
        <f t="shared" si="0"/>
        <v>0</v>
      </c>
      <c r="I38" s="65">
        <v>3</v>
      </c>
      <c r="J38" s="247">
        <f t="shared" si="1"/>
        <v>0</v>
      </c>
      <c r="K38" s="325"/>
    </row>
    <row r="39" spans="1:11" s="14" customFormat="1" ht="23.25" thickBot="1">
      <c r="A39" s="24"/>
      <c r="B39" s="32"/>
      <c r="C39" s="32"/>
      <c r="D39" s="63" t="s">
        <v>73</v>
      </c>
      <c r="E39" s="64">
        <v>2</v>
      </c>
      <c r="F39" s="144">
        <v>1</v>
      </c>
      <c r="G39" s="65">
        <v>2007</v>
      </c>
      <c r="H39" s="62">
        <f t="shared" si="0"/>
        <v>0</v>
      </c>
      <c r="I39" s="65">
        <v>2</v>
      </c>
      <c r="J39" s="247">
        <f t="shared" si="1"/>
        <v>0</v>
      </c>
      <c r="K39" s="325"/>
    </row>
    <row r="40" spans="1:11" s="14" customFormat="1" ht="23.25" thickBot="1">
      <c r="A40" s="24"/>
      <c r="B40" s="32"/>
      <c r="C40" s="32"/>
      <c r="D40" s="63" t="s">
        <v>436</v>
      </c>
      <c r="E40" s="64">
        <v>4</v>
      </c>
      <c r="F40" s="144">
        <v>1</v>
      </c>
      <c r="G40" s="65">
        <v>2005</v>
      </c>
      <c r="H40" s="62">
        <f t="shared" si="0"/>
        <v>0</v>
      </c>
      <c r="I40" s="65">
        <v>4</v>
      </c>
      <c r="J40" s="247">
        <f t="shared" si="1"/>
        <v>0</v>
      </c>
      <c r="K40" s="325"/>
    </row>
    <row r="41" spans="1:11" s="14" customFormat="1" ht="23.25" thickBot="1">
      <c r="A41" s="24"/>
      <c r="B41" s="32"/>
      <c r="C41" s="32"/>
      <c r="D41" s="63" t="s">
        <v>81</v>
      </c>
      <c r="E41" s="64">
        <v>7</v>
      </c>
      <c r="F41" s="144">
        <v>1</v>
      </c>
      <c r="G41" s="65">
        <v>2002</v>
      </c>
      <c r="H41" s="62">
        <f t="shared" si="0"/>
        <v>0</v>
      </c>
      <c r="I41" s="65">
        <v>7</v>
      </c>
      <c r="J41" s="247">
        <f t="shared" si="1"/>
        <v>0</v>
      </c>
      <c r="K41" s="325"/>
    </row>
    <row r="42" spans="1:11" s="14" customFormat="1" ht="23.25" thickBot="1">
      <c r="A42" s="24"/>
      <c r="B42" s="32"/>
      <c r="C42" s="32"/>
      <c r="D42" s="63" t="s">
        <v>74</v>
      </c>
      <c r="E42" s="64">
        <v>1</v>
      </c>
      <c r="F42" s="144">
        <v>1</v>
      </c>
      <c r="G42" s="65">
        <v>2006</v>
      </c>
      <c r="H42" s="62">
        <f t="shared" si="0"/>
        <v>0</v>
      </c>
      <c r="I42" s="65">
        <v>1</v>
      </c>
      <c r="J42" s="247">
        <f t="shared" si="1"/>
        <v>0</v>
      </c>
      <c r="K42" s="325"/>
    </row>
    <row r="43" spans="1:11" s="14" customFormat="1" ht="23.25" thickBot="1">
      <c r="A43" s="24"/>
      <c r="B43" s="32"/>
      <c r="C43" s="32"/>
      <c r="D43" s="63" t="s">
        <v>435</v>
      </c>
      <c r="E43" s="64">
        <v>5</v>
      </c>
      <c r="F43" s="144">
        <v>1</v>
      </c>
      <c r="G43" s="65">
        <v>2001</v>
      </c>
      <c r="H43" s="62">
        <f t="shared" si="0"/>
        <v>0</v>
      </c>
      <c r="I43" s="65">
        <v>5</v>
      </c>
      <c r="J43" s="247">
        <f t="shared" si="1"/>
        <v>0</v>
      </c>
      <c r="K43" s="325"/>
    </row>
    <row r="44" spans="1:11" s="14" customFormat="1" ht="23.25" thickBot="1">
      <c r="A44" s="24"/>
      <c r="B44" s="32"/>
      <c r="C44" s="32"/>
      <c r="D44" s="63" t="s">
        <v>77</v>
      </c>
      <c r="E44" s="64">
        <v>6</v>
      </c>
      <c r="F44" s="144">
        <v>1</v>
      </c>
      <c r="G44" s="65">
        <v>2000</v>
      </c>
      <c r="H44" s="62">
        <f t="shared" si="0"/>
        <v>0</v>
      </c>
      <c r="I44" s="65">
        <v>6</v>
      </c>
      <c r="J44" s="247">
        <f t="shared" si="1"/>
        <v>0</v>
      </c>
      <c r="K44" s="325"/>
    </row>
    <row r="45" spans="1:11" s="14" customFormat="1" ht="23.25" thickBot="1">
      <c r="A45" s="29"/>
      <c r="B45" s="33"/>
      <c r="C45" s="33"/>
      <c r="D45" s="66" t="s">
        <v>71</v>
      </c>
      <c r="E45" s="67">
        <v>12</v>
      </c>
      <c r="F45" s="151">
        <v>1</v>
      </c>
      <c r="G45" s="152">
        <v>1998</v>
      </c>
      <c r="H45" s="62">
        <f t="shared" si="0"/>
        <v>0</v>
      </c>
      <c r="I45" s="152">
        <v>12</v>
      </c>
      <c r="J45" s="247">
        <f t="shared" si="1"/>
        <v>0</v>
      </c>
      <c r="K45" s="326"/>
    </row>
    <row r="46" spans="1:11" s="14" customFormat="1" ht="23.25" thickBot="1">
      <c r="A46" s="28">
        <v>3</v>
      </c>
      <c r="B46" s="30" t="s">
        <v>573</v>
      </c>
      <c r="C46" s="30">
        <f>титул!B8+титул!B9</f>
        <v>57</v>
      </c>
      <c r="D46" s="149" t="s">
        <v>675</v>
      </c>
      <c r="E46" s="60">
        <v>7</v>
      </c>
      <c r="F46" s="61">
        <v>1</v>
      </c>
      <c r="G46" s="62">
        <v>2007</v>
      </c>
      <c r="H46" s="62">
        <f t="shared" si="0"/>
        <v>0</v>
      </c>
      <c r="I46" s="62">
        <v>0</v>
      </c>
      <c r="J46" s="247">
        <f t="shared" si="1"/>
        <v>0</v>
      </c>
      <c r="K46" s="327">
        <f>SUM(H46:H73)/C46</f>
        <v>2.245614035087719</v>
      </c>
    </row>
    <row r="47" spans="1:11" s="14" customFormat="1" ht="23.25" thickBot="1">
      <c r="A47" s="24"/>
      <c r="B47" s="32"/>
      <c r="C47" s="32"/>
      <c r="D47" s="63" t="s">
        <v>337</v>
      </c>
      <c r="E47" s="64">
        <v>6</v>
      </c>
      <c r="F47" s="144">
        <v>1</v>
      </c>
      <c r="G47" s="65">
        <v>2007</v>
      </c>
      <c r="H47" s="62">
        <f t="shared" si="0"/>
        <v>0</v>
      </c>
      <c r="I47" s="65">
        <v>0</v>
      </c>
      <c r="J47" s="247">
        <f t="shared" si="1"/>
        <v>0</v>
      </c>
      <c r="K47" s="328"/>
    </row>
    <row r="48" spans="1:11" s="14" customFormat="1" ht="23.25" thickBot="1">
      <c r="A48" s="24"/>
      <c r="B48" s="32"/>
      <c r="C48" s="32"/>
      <c r="D48" s="63" t="s">
        <v>338</v>
      </c>
      <c r="E48" s="64">
        <v>9</v>
      </c>
      <c r="F48" s="144">
        <v>1</v>
      </c>
      <c r="G48" s="65">
        <v>2008</v>
      </c>
      <c r="H48" s="62">
        <f t="shared" si="0"/>
        <v>0</v>
      </c>
      <c r="I48" s="65">
        <v>9</v>
      </c>
      <c r="J48" s="247">
        <f t="shared" si="1"/>
        <v>0</v>
      </c>
      <c r="K48" s="328"/>
    </row>
    <row r="49" spans="1:11" s="14" customFormat="1" ht="23.25" thickBot="1">
      <c r="A49" s="24"/>
      <c r="B49" s="32"/>
      <c r="C49" s="32"/>
      <c r="D49" s="63" t="s">
        <v>339</v>
      </c>
      <c r="E49" s="64">
        <v>49</v>
      </c>
      <c r="F49" s="144">
        <v>1</v>
      </c>
      <c r="G49" s="65">
        <v>2005</v>
      </c>
      <c r="H49" s="62">
        <f t="shared" si="0"/>
        <v>0</v>
      </c>
      <c r="I49" s="65">
        <v>49</v>
      </c>
      <c r="J49" s="247">
        <f t="shared" si="1"/>
        <v>0</v>
      </c>
      <c r="K49" s="328"/>
    </row>
    <row r="50" spans="1:11" s="14" customFormat="1" ht="11.25" customHeight="1" thickBot="1">
      <c r="A50" s="24"/>
      <c r="B50" s="32"/>
      <c r="C50" s="32"/>
      <c r="D50" s="63" t="s">
        <v>183</v>
      </c>
      <c r="E50" s="64">
        <v>11</v>
      </c>
      <c r="F50" s="144">
        <v>1</v>
      </c>
      <c r="G50" s="65">
        <v>2007</v>
      </c>
      <c r="H50" s="62">
        <f t="shared" si="0"/>
        <v>0</v>
      </c>
      <c r="I50" s="65">
        <v>0</v>
      </c>
      <c r="J50" s="247">
        <f t="shared" si="1"/>
        <v>0</v>
      </c>
      <c r="K50" s="328"/>
    </row>
    <row r="51" spans="1:11" s="14" customFormat="1" ht="11.25" customHeight="1" thickBot="1">
      <c r="A51" s="24"/>
      <c r="B51" s="32"/>
      <c r="C51" s="32"/>
      <c r="D51" s="63" t="s">
        <v>340</v>
      </c>
      <c r="E51" s="64">
        <v>2</v>
      </c>
      <c r="F51" s="144">
        <v>1</v>
      </c>
      <c r="G51" s="65">
        <v>2003</v>
      </c>
      <c r="H51" s="62">
        <f t="shared" si="0"/>
        <v>0</v>
      </c>
      <c r="I51" s="65">
        <v>2</v>
      </c>
      <c r="J51" s="247">
        <f t="shared" si="1"/>
        <v>0</v>
      </c>
      <c r="K51" s="328"/>
    </row>
    <row r="52" spans="1:11" s="14" customFormat="1" ht="24.75" customHeight="1" thickBot="1">
      <c r="A52" s="24"/>
      <c r="B52" s="32"/>
      <c r="C52" s="32"/>
      <c r="D52" s="145" t="s">
        <v>401</v>
      </c>
      <c r="E52" s="64">
        <v>15</v>
      </c>
      <c r="F52" s="144">
        <v>1</v>
      </c>
      <c r="G52" s="65">
        <v>2014</v>
      </c>
      <c r="H52" s="62">
        <f t="shared" si="0"/>
        <v>15</v>
      </c>
      <c r="I52" s="65">
        <v>15</v>
      </c>
      <c r="J52" s="247">
        <f t="shared" si="1"/>
        <v>15</v>
      </c>
      <c r="K52" s="328"/>
    </row>
    <row r="53" spans="1:11" s="14" customFormat="1" ht="23.25" thickBot="1">
      <c r="A53" s="24"/>
      <c r="B53" s="32"/>
      <c r="C53" s="32"/>
      <c r="D53" s="145" t="s">
        <v>341</v>
      </c>
      <c r="E53" s="64">
        <v>50</v>
      </c>
      <c r="F53" s="144">
        <v>1</v>
      </c>
      <c r="G53" s="65">
        <v>2007</v>
      </c>
      <c r="H53" s="62">
        <f t="shared" si="0"/>
        <v>0</v>
      </c>
      <c r="I53" s="65">
        <v>0</v>
      </c>
      <c r="J53" s="247">
        <f t="shared" si="1"/>
        <v>0</v>
      </c>
      <c r="K53" s="328"/>
    </row>
    <row r="54" spans="1:11" s="14" customFormat="1" ht="23.25" thickBot="1">
      <c r="A54" s="24"/>
      <c r="B54" s="32"/>
      <c r="C54" s="32"/>
      <c r="D54" s="145" t="s">
        <v>342</v>
      </c>
      <c r="E54" s="64">
        <v>3</v>
      </c>
      <c r="F54" s="144">
        <v>1</v>
      </c>
      <c r="G54" s="65">
        <v>2002</v>
      </c>
      <c r="H54" s="62">
        <f t="shared" si="0"/>
        <v>0</v>
      </c>
      <c r="I54" s="65">
        <v>3</v>
      </c>
      <c r="J54" s="247">
        <f t="shared" si="1"/>
        <v>0</v>
      </c>
      <c r="K54" s="328"/>
    </row>
    <row r="55" spans="1:11" s="14" customFormat="1" ht="23.25" thickBot="1">
      <c r="A55" s="24"/>
      <c r="B55" s="32"/>
      <c r="C55" s="32"/>
      <c r="D55" s="145" t="s">
        <v>158</v>
      </c>
      <c r="E55" s="64">
        <v>25</v>
      </c>
      <c r="F55" s="144">
        <v>1</v>
      </c>
      <c r="G55" s="65">
        <v>2014</v>
      </c>
      <c r="H55" s="62">
        <f t="shared" si="0"/>
        <v>25</v>
      </c>
      <c r="I55" s="65">
        <v>25</v>
      </c>
      <c r="J55" s="247">
        <f t="shared" si="1"/>
        <v>25</v>
      </c>
      <c r="K55" s="328"/>
    </row>
    <row r="56" spans="1:11" s="14" customFormat="1" ht="23.25" thickBot="1">
      <c r="A56" s="24"/>
      <c r="B56" s="32"/>
      <c r="C56" s="32"/>
      <c r="D56" s="303" t="s">
        <v>530</v>
      </c>
      <c r="E56" s="304">
        <v>20</v>
      </c>
      <c r="F56" s="305">
        <v>1</v>
      </c>
      <c r="G56" s="306">
        <v>2015</v>
      </c>
      <c r="H56" s="307">
        <v>25</v>
      </c>
      <c r="I56" s="306">
        <v>20</v>
      </c>
      <c r="J56" s="308">
        <f t="shared" si="1"/>
        <v>20</v>
      </c>
      <c r="K56" s="328"/>
    </row>
    <row r="57" spans="1:11" s="14" customFormat="1" ht="23.25" thickBot="1">
      <c r="A57" s="24"/>
      <c r="B57" s="32"/>
      <c r="C57" s="32"/>
      <c r="D57" s="303" t="s">
        <v>531</v>
      </c>
      <c r="E57" s="304">
        <v>30</v>
      </c>
      <c r="F57" s="305">
        <v>1</v>
      </c>
      <c r="G57" s="306">
        <v>2014</v>
      </c>
      <c r="H57" s="307">
        <f>IF(G57&gt;2008,E57,0)</f>
        <v>30</v>
      </c>
      <c r="I57" s="306">
        <v>0</v>
      </c>
      <c r="J57" s="308">
        <f t="shared" si="1"/>
        <v>0</v>
      </c>
      <c r="K57" s="328"/>
    </row>
    <row r="58" spans="1:11" s="14" customFormat="1" ht="23.25" thickBot="1">
      <c r="A58" s="24"/>
      <c r="B58" s="32"/>
      <c r="C58" s="32"/>
      <c r="D58" s="145" t="s">
        <v>343</v>
      </c>
      <c r="E58" s="64">
        <v>20</v>
      </c>
      <c r="F58" s="144">
        <v>1</v>
      </c>
      <c r="G58" s="65">
        <v>1998</v>
      </c>
      <c r="H58" s="62">
        <f t="shared" si="0"/>
        <v>0</v>
      </c>
      <c r="I58" s="65">
        <v>0</v>
      </c>
      <c r="J58" s="247">
        <f t="shared" si="1"/>
        <v>0</v>
      </c>
      <c r="K58" s="328"/>
    </row>
    <row r="59" spans="1:11" s="14" customFormat="1" ht="23.25" thickBot="1">
      <c r="A59" s="24"/>
      <c r="B59" s="32"/>
      <c r="C59" s="32"/>
      <c r="D59" s="145" t="s">
        <v>344</v>
      </c>
      <c r="E59" s="64">
        <v>2</v>
      </c>
      <c r="F59" s="144">
        <v>1</v>
      </c>
      <c r="G59" s="65">
        <v>2006</v>
      </c>
      <c r="H59" s="62">
        <f t="shared" si="0"/>
        <v>0</v>
      </c>
      <c r="I59" s="65">
        <v>2</v>
      </c>
      <c r="J59" s="247">
        <f t="shared" si="1"/>
        <v>0</v>
      </c>
      <c r="K59" s="328"/>
    </row>
    <row r="60" spans="1:11" s="14" customFormat="1" ht="23.25" thickBot="1">
      <c r="A60" s="24"/>
      <c r="B60" s="32"/>
      <c r="C60" s="32"/>
      <c r="D60" s="145" t="s">
        <v>345</v>
      </c>
      <c r="E60" s="64">
        <v>1</v>
      </c>
      <c r="F60" s="144">
        <v>1</v>
      </c>
      <c r="G60" s="65">
        <v>2003</v>
      </c>
      <c r="H60" s="62">
        <f t="shared" si="0"/>
        <v>0</v>
      </c>
      <c r="I60" s="65">
        <v>1</v>
      </c>
      <c r="J60" s="247">
        <f t="shared" si="1"/>
        <v>0</v>
      </c>
      <c r="K60" s="328"/>
    </row>
    <row r="61" spans="1:11" s="14" customFormat="1" ht="23.25" thickBot="1">
      <c r="A61" s="24"/>
      <c r="B61" s="32"/>
      <c r="C61" s="32"/>
      <c r="D61" s="145" t="s">
        <v>346</v>
      </c>
      <c r="E61" s="64">
        <v>1</v>
      </c>
      <c r="F61" s="144">
        <v>1</v>
      </c>
      <c r="G61" s="65">
        <v>2003</v>
      </c>
      <c r="H61" s="62">
        <f t="shared" si="0"/>
        <v>0</v>
      </c>
      <c r="I61" s="65">
        <v>1</v>
      </c>
      <c r="J61" s="247">
        <f t="shared" si="1"/>
        <v>0</v>
      </c>
      <c r="K61" s="328"/>
    </row>
    <row r="62" spans="1:11" s="14" customFormat="1" ht="23.25" thickBot="1">
      <c r="A62" s="24"/>
      <c r="B62" s="32"/>
      <c r="C62" s="32"/>
      <c r="D62" s="145" t="s">
        <v>347</v>
      </c>
      <c r="E62" s="64">
        <v>6</v>
      </c>
      <c r="F62" s="144">
        <v>1</v>
      </c>
      <c r="G62" s="65">
        <v>1999</v>
      </c>
      <c r="H62" s="62">
        <f t="shared" si="0"/>
        <v>0</v>
      </c>
      <c r="I62" s="65">
        <v>6</v>
      </c>
      <c r="J62" s="247">
        <f t="shared" si="1"/>
        <v>0</v>
      </c>
      <c r="K62" s="328"/>
    </row>
    <row r="63" spans="1:11" s="14" customFormat="1" ht="23.25" thickBot="1">
      <c r="A63" s="24"/>
      <c r="B63" s="32"/>
      <c r="C63" s="32"/>
      <c r="D63" s="145" t="s">
        <v>157</v>
      </c>
      <c r="E63" s="64">
        <v>3</v>
      </c>
      <c r="F63" s="144">
        <v>1</v>
      </c>
      <c r="G63" s="65">
        <v>2012</v>
      </c>
      <c r="H63" s="62">
        <f t="shared" si="0"/>
        <v>3</v>
      </c>
      <c r="I63" s="65">
        <v>3</v>
      </c>
      <c r="J63" s="247">
        <f t="shared" si="1"/>
        <v>3</v>
      </c>
      <c r="K63" s="328"/>
    </row>
    <row r="64" spans="1:11" s="14" customFormat="1" ht="23.25" thickBot="1">
      <c r="A64" s="24"/>
      <c r="B64" s="32"/>
      <c r="C64" s="32"/>
      <c r="D64" s="303" t="s">
        <v>227</v>
      </c>
      <c r="E64" s="304">
        <v>30</v>
      </c>
      <c r="F64" s="305">
        <v>0</v>
      </c>
      <c r="G64" s="306">
        <v>2014</v>
      </c>
      <c r="H64" s="307">
        <f t="shared" si="0"/>
        <v>30</v>
      </c>
      <c r="I64" s="306">
        <v>30</v>
      </c>
      <c r="J64" s="308">
        <f t="shared" si="1"/>
        <v>30</v>
      </c>
      <c r="K64" s="328"/>
    </row>
    <row r="65" spans="1:11" s="14" customFormat="1" ht="23.25" thickBot="1">
      <c r="A65" s="24"/>
      <c r="B65" s="31"/>
      <c r="C65" s="31"/>
      <c r="D65" s="145" t="s">
        <v>348</v>
      </c>
      <c r="E65" s="64">
        <v>40</v>
      </c>
      <c r="F65" s="144">
        <v>1</v>
      </c>
      <c r="G65" s="65">
        <v>1999</v>
      </c>
      <c r="H65" s="62">
        <f t="shared" si="0"/>
        <v>0</v>
      </c>
      <c r="I65" s="65">
        <v>0</v>
      </c>
      <c r="J65" s="247">
        <f t="shared" si="1"/>
        <v>0</v>
      </c>
      <c r="K65" s="328"/>
    </row>
    <row r="66" spans="1:11" s="14" customFormat="1" ht="23.25" thickBot="1">
      <c r="A66" s="24"/>
      <c r="B66" s="31"/>
      <c r="C66" s="31"/>
      <c r="D66" s="145" t="s">
        <v>609</v>
      </c>
      <c r="E66" s="64">
        <v>7</v>
      </c>
      <c r="F66" s="144">
        <v>1</v>
      </c>
      <c r="G66" s="65">
        <v>2007</v>
      </c>
      <c r="H66" s="62">
        <f t="shared" si="0"/>
        <v>0</v>
      </c>
      <c r="I66" s="65">
        <v>7</v>
      </c>
      <c r="J66" s="247">
        <f t="shared" si="1"/>
        <v>0</v>
      </c>
      <c r="K66" s="328"/>
    </row>
    <row r="67" spans="1:11" s="14" customFormat="1" ht="11.25" customHeight="1" thickBot="1">
      <c r="A67" s="24"/>
      <c r="B67" s="31"/>
      <c r="C67" s="31"/>
      <c r="D67" s="145" t="s">
        <v>184</v>
      </c>
      <c r="E67" s="64">
        <v>22</v>
      </c>
      <c r="F67" s="144">
        <v>1</v>
      </c>
      <c r="G67" s="65">
        <v>2004</v>
      </c>
      <c r="H67" s="62">
        <f t="shared" si="0"/>
        <v>0</v>
      </c>
      <c r="I67" s="65">
        <v>22</v>
      </c>
      <c r="J67" s="247">
        <f t="shared" si="1"/>
        <v>0</v>
      </c>
      <c r="K67" s="328"/>
    </row>
    <row r="68" spans="1:11" s="14" customFormat="1" ht="23.25" thickBot="1">
      <c r="A68" s="24"/>
      <c r="B68" s="31"/>
      <c r="C68" s="31"/>
      <c r="D68" s="145" t="s">
        <v>676</v>
      </c>
      <c r="E68" s="64">
        <v>19</v>
      </c>
      <c r="F68" s="144">
        <v>1</v>
      </c>
      <c r="G68" s="65">
        <v>1999</v>
      </c>
      <c r="H68" s="62">
        <f t="shared" si="0"/>
        <v>0</v>
      </c>
      <c r="I68" s="65">
        <v>0</v>
      </c>
      <c r="J68" s="247">
        <f t="shared" si="1"/>
        <v>0</v>
      </c>
      <c r="K68" s="328"/>
    </row>
    <row r="69" spans="1:11" s="14" customFormat="1" ht="23.25" thickBot="1">
      <c r="A69" s="24"/>
      <c r="B69" s="31"/>
      <c r="C69" s="31"/>
      <c r="D69" s="145" t="s">
        <v>349</v>
      </c>
      <c r="E69" s="64">
        <v>16</v>
      </c>
      <c r="F69" s="144">
        <v>1</v>
      </c>
      <c r="G69" s="65">
        <v>1985</v>
      </c>
      <c r="H69" s="62">
        <f t="shared" si="0"/>
        <v>0</v>
      </c>
      <c r="I69" s="65">
        <v>16</v>
      </c>
      <c r="J69" s="247">
        <f t="shared" si="1"/>
        <v>0</v>
      </c>
      <c r="K69" s="328"/>
    </row>
    <row r="70" spans="1:11" s="14" customFormat="1" ht="23.25" thickBot="1">
      <c r="A70" s="24"/>
      <c r="B70" s="31"/>
      <c r="C70" s="31"/>
      <c r="D70" s="145" t="s">
        <v>350</v>
      </c>
      <c r="E70" s="64">
        <v>17</v>
      </c>
      <c r="F70" s="144">
        <v>1</v>
      </c>
      <c r="G70" s="65">
        <v>1988</v>
      </c>
      <c r="H70" s="62">
        <f t="shared" si="0"/>
        <v>0</v>
      </c>
      <c r="I70" s="65">
        <v>17</v>
      </c>
      <c r="J70" s="247">
        <f t="shared" si="1"/>
        <v>0</v>
      </c>
      <c r="K70" s="328"/>
    </row>
    <row r="71" spans="1:11" s="14" customFormat="1" ht="23.25" thickBot="1">
      <c r="A71" s="24"/>
      <c r="B71" s="31"/>
      <c r="C71" s="31"/>
      <c r="D71" s="145" t="s">
        <v>351</v>
      </c>
      <c r="E71" s="64">
        <v>10</v>
      </c>
      <c r="F71" s="144">
        <v>1</v>
      </c>
      <c r="G71" s="65">
        <v>1970</v>
      </c>
      <c r="H71" s="62">
        <f t="shared" si="0"/>
        <v>0</v>
      </c>
      <c r="I71" s="65">
        <v>10</v>
      </c>
      <c r="J71" s="247">
        <f t="shared" si="1"/>
        <v>0</v>
      </c>
      <c r="K71" s="328"/>
    </row>
    <row r="72" spans="1:11" s="14" customFormat="1" ht="23.25" thickBot="1">
      <c r="A72" s="24"/>
      <c r="B72" s="31"/>
      <c r="C72" s="31"/>
      <c r="D72" s="145" t="s">
        <v>677</v>
      </c>
      <c r="E72" s="64">
        <v>14</v>
      </c>
      <c r="F72" s="144">
        <v>1</v>
      </c>
      <c r="G72" s="65">
        <v>1997</v>
      </c>
      <c r="H72" s="62">
        <f t="shared" si="0"/>
        <v>0</v>
      </c>
      <c r="I72" s="65">
        <v>0</v>
      </c>
      <c r="J72" s="247">
        <f t="shared" si="1"/>
        <v>0</v>
      </c>
      <c r="K72" s="328"/>
    </row>
    <row r="73" spans="1:11" ht="23.25" thickBot="1">
      <c r="A73" s="24"/>
      <c r="B73" s="300"/>
      <c r="C73" s="31"/>
      <c r="D73" s="153" t="s">
        <v>678</v>
      </c>
      <c r="E73" s="67">
        <v>15</v>
      </c>
      <c r="F73" s="151">
        <v>1</v>
      </c>
      <c r="G73" s="152">
        <v>1997</v>
      </c>
      <c r="H73" s="62">
        <f t="shared" si="0"/>
        <v>0</v>
      </c>
      <c r="I73" s="152">
        <v>0</v>
      </c>
      <c r="J73" s="247">
        <f t="shared" si="1"/>
        <v>0</v>
      </c>
      <c r="K73" s="329"/>
    </row>
    <row r="74" spans="1:11" ht="11.25" customHeight="1" thickBot="1">
      <c r="A74" s="352">
        <v>4</v>
      </c>
      <c r="B74" s="301" t="s">
        <v>632</v>
      </c>
      <c r="C74" s="301">
        <f>титул!B8+титул!B9</f>
        <v>57</v>
      </c>
      <c r="D74" s="59" t="s">
        <v>75</v>
      </c>
      <c r="E74" s="60">
        <v>2</v>
      </c>
      <c r="F74" s="61">
        <v>1</v>
      </c>
      <c r="G74" s="62">
        <v>2003</v>
      </c>
      <c r="H74" s="62">
        <f t="shared" si="0"/>
        <v>0</v>
      </c>
      <c r="I74" s="62">
        <v>2</v>
      </c>
      <c r="J74" s="247">
        <f t="shared" si="1"/>
        <v>0</v>
      </c>
      <c r="K74" s="327">
        <f>SUM(H74:H83)/C74</f>
        <v>0.7368421052631579</v>
      </c>
    </row>
    <row r="75" spans="1:11" ht="11.25" customHeight="1" thickBot="1">
      <c r="A75" s="353"/>
      <c r="B75" s="299"/>
      <c r="C75" s="300"/>
      <c r="D75" s="145" t="s">
        <v>679</v>
      </c>
      <c r="E75" s="64">
        <v>2</v>
      </c>
      <c r="F75" s="144">
        <v>1</v>
      </c>
      <c r="G75" s="65">
        <v>2002</v>
      </c>
      <c r="H75" s="62">
        <f t="shared" si="0"/>
        <v>0</v>
      </c>
      <c r="I75" s="65">
        <v>2</v>
      </c>
      <c r="J75" s="247">
        <f t="shared" si="1"/>
        <v>0</v>
      </c>
      <c r="K75" s="328"/>
    </row>
    <row r="76" spans="1:11" ht="23.25" thickBot="1">
      <c r="A76" s="24"/>
      <c r="B76" s="300"/>
      <c r="C76" s="300"/>
      <c r="D76" s="145" t="s">
        <v>680</v>
      </c>
      <c r="E76" s="64">
        <v>1</v>
      </c>
      <c r="F76" s="144">
        <v>1</v>
      </c>
      <c r="G76" s="65">
        <v>1999</v>
      </c>
      <c r="H76" s="62">
        <f t="shared" si="0"/>
        <v>0</v>
      </c>
      <c r="I76" s="65">
        <v>1</v>
      </c>
      <c r="J76" s="247">
        <f t="shared" si="1"/>
        <v>0</v>
      </c>
      <c r="K76" s="328"/>
    </row>
    <row r="77" spans="1:11" ht="11.25" customHeight="1" thickBot="1">
      <c r="A77" s="24"/>
      <c r="B77" s="31"/>
      <c r="C77" s="31"/>
      <c r="D77" s="145" t="s">
        <v>599</v>
      </c>
      <c r="E77" s="64">
        <v>1</v>
      </c>
      <c r="F77" s="144">
        <v>1</v>
      </c>
      <c r="G77" s="65">
        <v>2006</v>
      </c>
      <c r="H77" s="62">
        <f t="shared" si="0"/>
        <v>0</v>
      </c>
      <c r="I77" s="65">
        <v>1</v>
      </c>
      <c r="J77" s="247">
        <f t="shared" si="1"/>
        <v>0</v>
      </c>
      <c r="K77" s="328"/>
    </row>
    <row r="78" spans="1:11" ht="11.25" customHeight="1" thickBot="1">
      <c r="A78" s="24"/>
      <c r="B78" s="31"/>
      <c r="C78" s="31"/>
      <c r="D78" s="145" t="s">
        <v>105</v>
      </c>
      <c r="E78" s="64">
        <v>12</v>
      </c>
      <c r="F78" s="144">
        <v>1</v>
      </c>
      <c r="G78" s="65">
        <v>2013</v>
      </c>
      <c r="H78" s="62">
        <f t="shared" si="0"/>
        <v>12</v>
      </c>
      <c r="I78" s="65">
        <v>12</v>
      </c>
      <c r="J78" s="247">
        <f t="shared" si="1"/>
        <v>12</v>
      </c>
      <c r="K78" s="328"/>
    </row>
    <row r="79" spans="1:11" ht="11.25" customHeight="1" thickBot="1">
      <c r="A79" s="24"/>
      <c r="B79" s="31"/>
      <c r="C79" s="31"/>
      <c r="D79" s="303" t="s">
        <v>540</v>
      </c>
      <c r="E79" s="304">
        <v>10</v>
      </c>
      <c r="F79" s="305">
        <v>1</v>
      </c>
      <c r="G79" s="306">
        <v>2014</v>
      </c>
      <c r="H79" s="307">
        <f>IF(G79&gt;2008,E79,0)</f>
        <v>10</v>
      </c>
      <c r="I79" s="306">
        <v>10</v>
      </c>
      <c r="J79" s="308">
        <f>IF(G79&gt;2008,I79,0)</f>
        <v>10</v>
      </c>
      <c r="K79" s="328"/>
    </row>
    <row r="80" spans="1:11" ht="11.25" customHeight="1" thickBot="1">
      <c r="A80" s="24"/>
      <c r="B80" s="31"/>
      <c r="C80" s="31"/>
      <c r="D80" s="303" t="s">
        <v>541</v>
      </c>
      <c r="E80" s="304">
        <v>20</v>
      </c>
      <c r="F80" s="305">
        <v>1</v>
      </c>
      <c r="G80" s="306">
        <v>2014</v>
      </c>
      <c r="H80" s="307">
        <f>IF(G80&gt;2008,E80,0)</f>
        <v>20</v>
      </c>
      <c r="I80" s="306">
        <v>20</v>
      </c>
      <c r="J80" s="308">
        <f>IF(G80&gt;2008,I80,0)</f>
        <v>20</v>
      </c>
      <c r="K80" s="328"/>
    </row>
    <row r="81" spans="1:11" ht="11.25" customHeight="1" thickBot="1">
      <c r="A81" s="24"/>
      <c r="B81" s="31"/>
      <c r="C81" s="31"/>
      <c r="D81" s="145" t="s">
        <v>528</v>
      </c>
      <c r="E81" s="64">
        <v>4</v>
      </c>
      <c r="F81" s="144">
        <v>1</v>
      </c>
      <c r="G81" s="65">
        <v>1998</v>
      </c>
      <c r="H81" s="62">
        <f>IF(G81&gt;2008,E81,0)</f>
        <v>0</v>
      </c>
      <c r="I81" s="65">
        <v>0</v>
      </c>
      <c r="J81" s="247">
        <f>IF(G81&gt;2008,I81,0)</f>
        <v>0</v>
      </c>
      <c r="K81" s="328"/>
    </row>
    <row r="82" spans="1:11" ht="23.25" thickBot="1">
      <c r="A82" s="24"/>
      <c r="B82" s="31"/>
      <c r="C82" s="31"/>
      <c r="D82" s="145" t="s">
        <v>600</v>
      </c>
      <c r="E82" s="64">
        <v>10</v>
      </c>
      <c r="F82" s="144">
        <v>1</v>
      </c>
      <c r="G82" s="65">
        <v>1984</v>
      </c>
      <c r="H82" s="62">
        <f>IF(G82&gt;2008,E82,0)</f>
        <v>0</v>
      </c>
      <c r="I82" s="65">
        <v>10</v>
      </c>
      <c r="J82" s="247">
        <f>IF(G82&gt;2008,I82,0)</f>
        <v>0</v>
      </c>
      <c r="K82" s="328"/>
    </row>
    <row r="83" spans="1:11" ht="23.25" thickBot="1">
      <c r="A83" s="29"/>
      <c r="B83" s="34"/>
      <c r="C83" s="34"/>
      <c r="D83" s="153" t="s">
        <v>601</v>
      </c>
      <c r="E83" s="67">
        <v>1</v>
      </c>
      <c r="F83" s="151">
        <v>1</v>
      </c>
      <c r="G83" s="152">
        <v>2003</v>
      </c>
      <c r="H83" s="62">
        <f>IF(G83&gt;2008,E83,0)</f>
        <v>0</v>
      </c>
      <c r="I83" s="152">
        <v>1</v>
      </c>
      <c r="J83" s="247">
        <f>IF(G83&gt;2008,I83,0)</f>
        <v>0</v>
      </c>
      <c r="K83" s="329"/>
    </row>
    <row r="84" spans="1:11" ht="45.75" thickBot="1">
      <c r="A84" s="24">
        <v>5</v>
      </c>
      <c r="B84" s="301" t="s">
        <v>525</v>
      </c>
      <c r="C84" s="31">
        <f>титул!B9</f>
        <v>24</v>
      </c>
      <c r="D84" s="149" t="s">
        <v>207</v>
      </c>
      <c r="E84" s="60">
        <v>1</v>
      </c>
      <c r="F84" s="61">
        <v>1</v>
      </c>
      <c r="G84" s="62">
        <v>2001</v>
      </c>
      <c r="H84" s="62">
        <f aca="true" t="shared" si="2" ref="H84:H89">IF(G84&gt;2008,E84,0)</f>
        <v>0</v>
      </c>
      <c r="I84" s="62">
        <v>1</v>
      </c>
      <c r="J84" s="247">
        <f aca="true" t="shared" si="3" ref="J84:J89">IF(G84&gt;2008,I84,0)</f>
        <v>0</v>
      </c>
      <c r="K84" s="24"/>
    </row>
    <row r="85" spans="1:11" ht="23.25" thickBot="1">
      <c r="A85" s="24"/>
      <c r="B85" s="31"/>
      <c r="C85" s="31"/>
      <c r="D85" s="145" t="s">
        <v>208</v>
      </c>
      <c r="E85" s="64">
        <v>7</v>
      </c>
      <c r="F85" s="144">
        <v>1</v>
      </c>
      <c r="G85" s="65">
        <v>2000</v>
      </c>
      <c r="H85" s="62">
        <f t="shared" si="2"/>
        <v>0</v>
      </c>
      <c r="I85" s="65">
        <v>0</v>
      </c>
      <c r="J85" s="247">
        <f t="shared" si="3"/>
        <v>0</v>
      </c>
      <c r="K85" s="24"/>
    </row>
    <row r="86" spans="1:11" ht="23.25" thickBot="1">
      <c r="A86" s="24"/>
      <c r="B86" s="31"/>
      <c r="C86" s="31"/>
      <c r="D86" s="145" t="s">
        <v>209</v>
      </c>
      <c r="E86" s="64">
        <v>1</v>
      </c>
      <c r="F86" s="144">
        <v>1</v>
      </c>
      <c r="G86" s="65">
        <v>1998</v>
      </c>
      <c r="H86" s="62">
        <f t="shared" si="2"/>
        <v>0</v>
      </c>
      <c r="I86" s="65">
        <v>1</v>
      </c>
      <c r="J86" s="247">
        <f t="shared" si="3"/>
        <v>0</v>
      </c>
      <c r="K86" s="302"/>
    </row>
    <row r="87" spans="1:11" ht="23.25" thickBot="1">
      <c r="A87" s="24"/>
      <c r="B87" s="31"/>
      <c r="C87" s="31"/>
      <c r="D87" s="145" t="s">
        <v>210</v>
      </c>
      <c r="E87" s="64">
        <v>1</v>
      </c>
      <c r="F87" s="144">
        <v>1</v>
      </c>
      <c r="G87" s="65">
        <v>1996</v>
      </c>
      <c r="H87" s="62">
        <f t="shared" si="2"/>
        <v>0</v>
      </c>
      <c r="I87" s="65">
        <v>1</v>
      </c>
      <c r="J87" s="247">
        <f t="shared" si="3"/>
        <v>0</v>
      </c>
      <c r="K87" s="295"/>
    </row>
    <row r="88" spans="1:11" ht="23.25" thickBot="1">
      <c r="A88" s="24"/>
      <c r="B88" s="31"/>
      <c r="C88" s="31"/>
      <c r="D88" s="145" t="s">
        <v>212</v>
      </c>
      <c r="E88" s="64">
        <v>2</v>
      </c>
      <c r="F88" s="144">
        <v>1</v>
      </c>
      <c r="G88" s="65">
        <v>1999</v>
      </c>
      <c r="H88" s="62">
        <f t="shared" si="2"/>
        <v>0</v>
      </c>
      <c r="I88" s="65">
        <v>0</v>
      </c>
      <c r="J88" s="247">
        <f t="shared" si="3"/>
        <v>0</v>
      </c>
      <c r="K88" s="295"/>
    </row>
    <row r="89" spans="1:11" ht="23.25" thickBot="1">
      <c r="A89" s="24"/>
      <c r="B89" s="31"/>
      <c r="C89" s="31"/>
      <c r="D89" s="145" t="s">
        <v>211</v>
      </c>
      <c r="E89" s="64">
        <v>2</v>
      </c>
      <c r="F89" s="144">
        <v>1</v>
      </c>
      <c r="G89" s="65">
        <v>2013</v>
      </c>
      <c r="H89" s="62">
        <f t="shared" si="2"/>
        <v>2</v>
      </c>
      <c r="I89" s="65">
        <v>2</v>
      </c>
      <c r="J89" s="247">
        <f t="shared" si="3"/>
        <v>2</v>
      </c>
      <c r="K89" s="295"/>
    </row>
    <row r="90" spans="1:11" ht="15" customHeight="1" thickBot="1">
      <c r="A90" s="37"/>
      <c r="B90" s="38" t="s">
        <v>681</v>
      </c>
      <c r="C90" s="35">
        <f>SUM(C5:C89)</f>
        <v>204</v>
      </c>
      <c r="D90" s="156"/>
      <c r="E90" s="36">
        <f>SUM(E5:E89)</f>
        <v>849</v>
      </c>
      <c r="F90" s="36">
        <f>SUM(F5:F89)</f>
        <v>84</v>
      </c>
      <c r="G90" s="36"/>
      <c r="H90" s="36">
        <f>SUM(H5:H89)</f>
        <v>353</v>
      </c>
      <c r="I90" s="36">
        <f>SUM(I5:I89)</f>
        <v>548</v>
      </c>
      <c r="J90" s="36">
        <f>SUM(J5:J89)</f>
        <v>283</v>
      </c>
      <c r="K90" s="249">
        <f>J90/C90</f>
        <v>1.3872549019607843</v>
      </c>
    </row>
  </sheetData>
  <sheetProtection/>
  <mergeCells count="10">
    <mergeCell ref="K5:K20"/>
    <mergeCell ref="K21:K45"/>
    <mergeCell ref="K46:K73"/>
    <mergeCell ref="K74:K83"/>
    <mergeCell ref="A74:A75"/>
    <mergeCell ref="A2:E2"/>
    <mergeCell ref="B5:B6"/>
    <mergeCell ref="A5:A6"/>
    <mergeCell ref="B21:B22"/>
    <mergeCell ref="A21:A22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2" manualBreakCount="2">
    <brk id="38" max="11" man="1"/>
    <brk id="68" max="11" man="1"/>
  </rowBreaks>
  <colBreaks count="1" manualBreakCount="1">
    <brk id="5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90" zoomScaleSheetLayoutView="90" workbookViewId="0" topLeftCell="E11">
      <selection activeCell="J26" sqref="J26"/>
    </sheetView>
  </sheetViews>
  <sheetFormatPr defaultColWidth="9.00390625" defaultRowHeight="12.75"/>
  <cols>
    <col min="1" max="1" width="4.125" style="16" customWidth="1"/>
    <col min="2" max="2" width="26.75390625" style="16" customWidth="1"/>
    <col min="3" max="3" width="21.75390625" style="16" customWidth="1"/>
    <col min="4" max="4" width="75.875" style="16" customWidth="1"/>
    <col min="5" max="5" width="12.25390625" style="17" customWidth="1"/>
    <col min="6" max="6" width="12.75390625" style="16" customWidth="1"/>
    <col min="7" max="7" width="12.75390625" style="17" customWidth="1"/>
    <col min="8" max="8" width="12.75390625" style="16" customWidth="1"/>
    <col min="9" max="10" width="12.625" style="16" customWidth="1"/>
    <col min="11" max="11" width="13.625" style="16" customWidth="1"/>
    <col min="12" max="16384" width="9.125" style="16" customWidth="1"/>
  </cols>
  <sheetData>
    <row r="1" spans="1:11" ht="91.5" customHeight="1" thickBot="1">
      <c r="A1" s="72" t="s">
        <v>627</v>
      </c>
      <c r="B1" s="39" t="s">
        <v>639</v>
      </c>
      <c r="C1" s="39" t="s">
        <v>640</v>
      </c>
      <c r="D1" s="78" t="s">
        <v>641</v>
      </c>
      <c r="E1" s="73" t="s">
        <v>642</v>
      </c>
      <c r="F1" s="72" t="s">
        <v>66</v>
      </c>
      <c r="G1" s="39" t="s">
        <v>625</v>
      </c>
      <c r="H1" s="78" t="s">
        <v>67</v>
      </c>
      <c r="I1" s="39" t="s">
        <v>519</v>
      </c>
      <c r="J1" s="39" t="s">
        <v>520</v>
      </c>
      <c r="K1" s="73" t="s">
        <v>521</v>
      </c>
    </row>
    <row r="2" spans="1:11" ht="11.25" customHeight="1" thickBot="1">
      <c r="A2" s="320">
        <v>1</v>
      </c>
      <c r="B2" s="354" t="s">
        <v>576</v>
      </c>
      <c r="C2" s="250">
        <f>титул!B8</f>
        <v>33</v>
      </c>
      <c r="D2" s="59" t="s">
        <v>579</v>
      </c>
      <c r="E2" s="60">
        <v>1</v>
      </c>
      <c r="F2" s="157">
        <v>1</v>
      </c>
      <c r="G2" s="62">
        <v>2005</v>
      </c>
      <c r="H2" s="62">
        <f>IF(G2&gt;2008,E2,0)</f>
        <v>0</v>
      </c>
      <c r="I2" s="62">
        <v>1</v>
      </c>
      <c r="J2" s="246">
        <f>IF(G2&gt;2008,I2,0)</f>
        <v>0</v>
      </c>
      <c r="K2" s="324">
        <f>SUM(H2:H18)/C2</f>
        <v>1.3333333333333333</v>
      </c>
    </row>
    <row r="3" spans="1:11" ht="11.25" customHeight="1" thickBot="1">
      <c r="A3" s="321"/>
      <c r="B3" s="319"/>
      <c r="C3" s="251"/>
      <c r="D3" s="63" t="s">
        <v>580</v>
      </c>
      <c r="E3" s="64">
        <v>1</v>
      </c>
      <c r="F3" s="158">
        <v>1</v>
      </c>
      <c r="G3" s="65">
        <v>2002</v>
      </c>
      <c r="H3" s="62">
        <f aca="true" t="shared" si="0" ref="H3:H33">IF(G3&gt;2008,E3,0)</f>
        <v>0</v>
      </c>
      <c r="I3" s="65">
        <v>1</v>
      </c>
      <c r="J3" s="246">
        <f aca="true" t="shared" si="1" ref="J3:J33">IF(G3&gt;2008,I3,0)</f>
        <v>0</v>
      </c>
      <c r="K3" s="325"/>
    </row>
    <row r="4" spans="1:11" ht="23.25" thickBot="1">
      <c r="A4" s="160"/>
      <c r="B4" s="31"/>
      <c r="C4" s="251"/>
      <c r="D4" s="63" t="s">
        <v>581</v>
      </c>
      <c r="E4" s="64">
        <v>1</v>
      </c>
      <c r="F4" s="158">
        <v>1</v>
      </c>
      <c r="G4" s="65">
        <v>2008</v>
      </c>
      <c r="H4" s="62">
        <f t="shared" si="0"/>
        <v>0</v>
      </c>
      <c r="I4" s="65">
        <v>1</v>
      </c>
      <c r="J4" s="246">
        <f t="shared" si="1"/>
        <v>0</v>
      </c>
      <c r="K4" s="325"/>
    </row>
    <row r="5" spans="1:11" ht="23.25" thickBot="1">
      <c r="A5" s="160"/>
      <c r="B5" s="31"/>
      <c r="C5" s="251"/>
      <c r="D5" s="63" t="s">
        <v>582</v>
      </c>
      <c r="E5" s="64">
        <v>1</v>
      </c>
      <c r="F5" s="158">
        <v>1</v>
      </c>
      <c r="G5" s="65">
        <v>2008</v>
      </c>
      <c r="H5" s="62">
        <f t="shared" si="0"/>
        <v>0</v>
      </c>
      <c r="I5" s="65">
        <v>1</v>
      </c>
      <c r="J5" s="246">
        <f t="shared" si="1"/>
        <v>0</v>
      </c>
      <c r="K5" s="325"/>
    </row>
    <row r="6" spans="1:11" ht="23.25" thickBot="1">
      <c r="A6" s="160"/>
      <c r="B6" s="31"/>
      <c r="C6" s="251"/>
      <c r="D6" s="63" t="s">
        <v>406</v>
      </c>
      <c r="E6" s="64">
        <v>12</v>
      </c>
      <c r="F6" s="144">
        <v>1</v>
      </c>
      <c r="G6" s="65">
        <v>2013</v>
      </c>
      <c r="H6" s="62">
        <f t="shared" si="0"/>
        <v>12</v>
      </c>
      <c r="I6" s="65">
        <v>12</v>
      </c>
      <c r="J6" s="246">
        <f t="shared" si="1"/>
        <v>12</v>
      </c>
      <c r="K6" s="325"/>
    </row>
    <row r="7" spans="1:11" ht="11.25" customHeight="1" thickBot="1">
      <c r="A7" s="160"/>
      <c r="B7" s="31"/>
      <c r="C7" s="251"/>
      <c r="D7" s="63" t="s">
        <v>583</v>
      </c>
      <c r="E7" s="64">
        <v>4</v>
      </c>
      <c r="F7" s="158">
        <v>1</v>
      </c>
      <c r="G7" s="65">
        <v>1987</v>
      </c>
      <c r="H7" s="62">
        <f t="shared" si="0"/>
        <v>0</v>
      </c>
      <c r="I7" s="65">
        <v>4</v>
      </c>
      <c r="J7" s="246">
        <f t="shared" si="1"/>
        <v>0</v>
      </c>
      <c r="K7" s="325"/>
    </row>
    <row r="8" spans="1:11" ht="21" customHeight="1" thickBot="1">
      <c r="A8" s="160"/>
      <c r="B8" s="31"/>
      <c r="C8" s="251"/>
      <c r="D8" s="303" t="s">
        <v>196</v>
      </c>
      <c r="E8" s="304">
        <v>17</v>
      </c>
      <c r="F8" s="305">
        <v>1</v>
      </c>
      <c r="G8" s="306">
        <v>2014</v>
      </c>
      <c r="H8" s="307">
        <f t="shared" si="0"/>
        <v>17</v>
      </c>
      <c r="I8" s="306">
        <v>17</v>
      </c>
      <c r="J8" s="308">
        <f t="shared" si="1"/>
        <v>17</v>
      </c>
      <c r="K8" s="325"/>
    </row>
    <row r="9" spans="1:11" ht="21" customHeight="1" thickBot="1">
      <c r="A9" s="160"/>
      <c r="B9" s="31"/>
      <c r="C9" s="251"/>
      <c r="D9" s="303" t="s">
        <v>546</v>
      </c>
      <c r="E9" s="304">
        <v>15</v>
      </c>
      <c r="F9" s="305">
        <v>1</v>
      </c>
      <c r="G9" s="306">
        <v>2014</v>
      </c>
      <c r="H9" s="307">
        <f t="shared" si="0"/>
        <v>15</v>
      </c>
      <c r="I9" s="306">
        <v>15</v>
      </c>
      <c r="J9" s="308">
        <f t="shared" si="1"/>
        <v>15</v>
      </c>
      <c r="K9" s="325"/>
    </row>
    <row r="10" spans="1:11" ht="23.25" thickBot="1">
      <c r="A10" s="160"/>
      <c r="B10" s="31"/>
      <c r="C10" s="251"/>
      <c r="D10" s="63" t="s">
        <v>584</v>
      </c>
      <c r="E10" s="64">
        <v>10</v>
      </c>
      <c r="F10" s="158">
        <v>1</v>
      </c>
      <c r="G10" s="65">
        <v>1989</v>
      </c>
      <c r="H10" s="62">
        <f t="shared" si="0"/>
        <v>0</v>
      </c>
      <c r="I10" s="65">
        <v>10</v>
      </c>
      <c r="J10" s="246">
        <f t="shared" si="1"/>
        <v>0</v>
      </c>
      <c r="K10" s="325"/>
    </row>
    <row r="11" spans="1:11" ht="11.25" customHeight="1" thickBot="1">
      <c r="A11" s="160"/>
      <c r="B11" s="31"/>
      <c r="C11" s="251"/>
      <c r="D11" s="63" t="s">
        <v>585</v>
      </c>
      <c r="E11" s="64">
        <v>10</v>
      </c>
      <c r="F11" s="158">
        <v>1</v>
      </c>
      <c r="G11" s="65">
        <v>1980</v>
      </c>
      <c r="H11" s="62">
        <f t="shared" si="0"/>
        <v>0</v>
      </c>
      <c r="I11" s="65">
        <v>10</v>
      </c>
      <c r="J11" s="246">
        <f t="shared" si="1"/>
        <v>0</v>
      </c>
      <c r="K11" s="325"/>
    </row>
    <row r="12" spans="1:11" ht="11.25" customHeight="1" thickBot="1">
      <c r="A12" s="160"/>
      <c r="B12" s="31"/>
      <c r="C12" s="251"/>
      <c r="D12" s="63" t="s">
        <v>586</v>
      </c>
      <c r="E12" s="64">
        <v>9</v>
      </c>
      <c r="F12" s="158">
        <v>1</v>
      </c>
      <c r="G12" s="65">
        <v>2004</v>
      </c>
      <c r="H12" s="62">
        <f t="shared" si="0"/>
        <v>0</v>
      </c>
      <c r="I12" s="65">
        <v>9</v>
      </c>
      <c r="J12" s="246">
        <f t="shared" si="1"/>
        <v>0</v>
      </c>
      <c r="K12" s="325"/>
    </row>
    <row r="13" spans="1:11" ht="11.25" customHeight="1" thickBot="1">
      <c r="A13" s="160"/>
      <c r="B13" s="31"/>
      <c r="C13" s="251"/>
      <c r="D13" s="63" t="s">
        <v>587</v>
      </c>
      <c r="E13" s="64">
        <v>1</v>
      </c>
      <c r="F13" s="158">
        <v>1</v>
      </c>
      <c r="G13" s="65">
        <v>2007</v>
      </c>
      <c r="H13" s="62">
        <f t="shared" si="0"/>
        <v>0</v>
      </c>
      <c r="I13" s="65">
        <v>1</v>
      </c>
      <c r="J13" s="246">
        <f t="shared" si="1"/>
        <v>0</v>
      </c>
      <c r="K13" s="325"/>
    </row>
    <row r="14" spans="1:11" ht="11.25" customHeight="1" thickBot="1">
      <c r="A14" s="160"/>
      <c r="B14" s="31"/>
      <c r="C14" s="251"/>
      <c r="D14" s="63" t="s">
        <v>588</v>
      </c>
      <c r="E14" s="64">
        <v>20</v>
      </c>
      <c r="F14" s="158">
        <v>1</v>
      </c>
      <c r="G14" s="65">
        <v>1987</v>
      </c>
      <c r="H14" s="62">
        <f t="shared" si="0"/>
        <v>0</v>
      </c>
      <c r="I14" s="65">
        <v>20</v>
      </c>
      <c r="J14" s="246">
        <f t="shared" si="1"/>
        <v>0</v>
      </c>
      <c r="K14" s="325"/>
    </row>
    <row r="15" spans="1:11" ht="11.25" customHeight="1" thickBot="1">
      <c r="A15" s="24"/>
      <c r="B15" s="31"/>
      <c r="C15" s="251"/>
      <c r="D15" s="63" t="s">
        <v>589</v>
      </c>
      <c r="E15" s="64">
        <v>20</v>
      </c>
      <c r="F15" s="158">
        <v>1</v>
      </c>
      <c r="G15" s="65">
        <v>1988</v>
      </c>
      <c r="H15" s="62">
        <f t="shared" si="0"/>
        <v>0</v>
      </c>
      <c r="I15" s="65">
        <v>20</v>
      </c>
      <c r="J15" s="246">
        <f t="shared" si="1"/>
        <v>0</v>
      </c>
      <c r="K15" s="325"/>
    </row>
    <row r="16" spans="1:11" ht="11.25" customHeight="1" thickBot="1">
      <c r="A16" s="24"/>
      <c r="B16" s="31"/>
      <c r="C16" s="251"/>
      <c r="D16" s="63" t="s">
        <v>590</v>
      </c>
      <c r="E16" s="64">
        <v>9</v>
      </c>
      <c r="F16" s="158">
        <v>1</v>
      </c>
      <c r="G16" s="65">
        <v>2006</v>
      </c>
      <c r="H16" s="62">
        <f t="shared" si="0"/>
        <v>0</v>
      </c>
      <c r="I16" s="65">
        <v>9</v>
      </c>
      <c r="J16" s="246">
        <f t="shared" si="1"/>
        <v>0</v>
      </c>
      <c r="K16" s="325"/>
    </row>
    <row r="17" spans="1:11" ht="11.25" customHeight="1" thickBot="1">
      <c r="A17" s="24"/>
      <c r="B17" s="31"/>
      <c r="C17" s="251"/>
      <c r="D17" s="63" t="s">
        <v>591</v>
      </c>
      <c r="E17" s="64">
        <v>10</v>
      </c>
      <c r="F17" s="158">
        <v>1</v>
      </c>
      <c r="G17" s="65">
        <v>1982</v>
      </c>
      <c r="H17" s="62">
        <f t="shared" si="0"/>
        <v>0</v>
      </c>
      <c r="I17" s="65">
        <v>10</v>
      </c>
      <c r="J17" s="246">
        <f t="shared" si="1"/>
        <v>0</v>
      </c>
      <c r="K17" s="325"/>
    </row>
    <row r="18" spans="1:11" ht="11.25" customHeight="1" thickBot="1">
      <c r="A18" s="29"/>
      <c r="B18" s="34"/>
      <c r="C18" s="252"/>
      <c r="D18" s="66" t="s">
        <v>592</v>
      </c>
      <c r="E18" s="67">
        <v>9</v>
      </c>
      <c r="F18" s="159">
        <v>1</v>
      </c>
      <c r="G18" s="152">
        <v>1978</v>
      </c>
      <c r="H18" s="62">
        <f t="shared" si="0"/>
        <v>0</v>
      </c>
      <c r="I18" s="152">
        <v>9</v>
      </c>
      <c r="J18" s="246">
        <f t="shared" si="1"/>
        <v>0</v>
      </c>
      <c r="K18" s="326"/>
    </row>
    <row r="19" spans="1:11" ht="22.5" customHeight="1" thickBot="1">
      <c r="A19" s="320">
        <v>2</v>
      </c>
      <c r="B19" s="354" t="s">
        <v>596</v>
      </c>
      <c r="C19" s="250">
        <f>титул!B8</f>
        <v>33</v>
      </c>
      <c r="D19" s="59" t="s">
        <v>88</v>
      </c>
      <c r="E19" s="60">
        <v>2</v>
      </c>
      <c r="F19" s="157">
        <v>1</v>
      </c>
      <c r="G19" s="62">
        <v>2009</v>
      </c>
      <c r="H19" s="62">
        <f t="shared" si="0"/>
        <v>2</v>
      </c>
      <c r="I19" s="62">
        <v>2</v>
      </c>
      <c r="J19" s="246">
        <f t="shared" si="1"/>
        <v>2</v>
      </c>
      <c r="K19" s="324">
        <f>SUM(H19:H22)/C19</f>
        <v>0.36363636363636365</v>
      </c>
    </row>
    <row r="20" spans="1:11" ht="22.5" customHeight="1" thickBot="1">
      <c r="A20" s="321"/>
      <c r="B20" s="319"/>
      <c r="C20" s="251"/>
      <c r="D20" s="313" t="s">
        <v>547</v>
      </c>
      <c r="E20" s="304">
        <v>10</v>
      </c>
      <c r="F20" s="315">
        <v>1</v>
      </c>
      <c r="G20" s="306">
        <v>2014</v>
      </c>
      <c r="H20" s="307">
        <f t="shared" si="0"/>
        <v>10</v>
      </c>
      <c r="I20" s="306">
        <v>10</v>
      </c>
      <c r="J20" s="307">
        <f t="shared" si="1"/>
        <v>10</v>
      </c>
      <c r="K20" s="325"/>
    </row>
    <row r="21" spans="1:11" ht="23.25" thickBot="1">
      <c r="A21" s="321"/>
      <c r="B21" s="319"/>
      <c r="C21" s="251"/>
      <c r="D21" s="63" t="s">
        <v>89</v>
      </c>
      <c r="E21" s="64">
        <v>1</v>
      </c>
      <c r="F21" s="158">
        <v>1</v>
      </c>
      <c r="G21" s="65">
        <v>2005</v>
      </c>
      <c r="H21" s="62">
        <f t="shared" si="0"/>
        <v>0</v>
      </c>
      <c r="I21" s="65">
        <v>1</v>
      </c>
      <c r="J21" s="246">
        <f t="shared" si="1"/>
        <v>0</v>
      </c>
      <c r="K21" s="325"/>
    </row>
    <row r="22" spans="1:11" ht="23.25" thickBot="1">
      <c r="A22" s="332"/>
      <c r="B22" s="333"/>
      <c r="C22" s="252"/>
      <c r="D22" s="66" t="s">
        <v>353</v>
      </c>
      <c r="E22" s="67">
        <v>1</v>
      </c>
      <c r="F22" s="159">
        <v>1</v>
      </c>
      <c r="G22" s="152">
        <v>2005</v>
      </c>
      <c r="H22" s="62">
        <f t="shared" si="0"/>
        <v>0</v>
      </c>
      <c r="I22" s="152">
        <v>1</v>
      </c>
      <c r="J22" s="246">
        <f t="shared" si="1"/>
        <v>0</v>
      </c>
      <c r="K22" s="326"/>
    </row>
    <row r="23" spans="1:11" ht="23.25" thickBot="1">
      <c r="A23" s="160">
        <v>3</v>
      </c>
      <c r="B23" s="354" t="s">
        <v>526</v>
      </c>
      <c r="C23" s="251">
        <f>титул!B9</f>
        <v>24</v>
      </c>
      <c r="D23" s="59" t="s">
        <v>197</v>
      </c>
      <c r="E23" s="60">
        <v>1</v>
      </c>
      <c r="F23" s="157">
        <v>1</v>
      </c>
      <c r="G23" s="62">
        <v>2001</v>
      </c>
      <c r="H23" s="62">
        <f t="shared" si="0"/>
        <v>0</v>
      </c>
      <c r="I23" s="65">
        <v>1</v>
      </c>
      <c r="J23" s="247">
        <f t="shared" si="1"/>
        <v>0</v>
      </c>
      <c r="K23" s="295"/>
    </row>
    <row r="24" spans="1:11" ht="23.25" thickBot="1">
      <c r="A24" s="160"/>
      <c r="B24" s="330"/>
      <c r="C24" s="251"/>
      <c r="D24" s="63" t="s">
        <v>198</v>
      </c>
      <c r="E24" s="64">
        <v>12</v>
      </c>
      <c r="F24" s="158">
        <v>1</v>
      </c>
      <c r="G24" s="65">
        <v>2013</v>
      </c>
      <c r="H24" s="62">
        <f t="shared" si="0"/>
        <v>12</v>
      </c>
      <c r="I24" s="65">
        <v>12</v>
      </c>
      <c r="J24" s="247">
        <f t="shared" si="1"/>
        <v>12</v>
      </c>
      <c r="K24" s="295"/>
    </row>
    <row r="25" spans="1:11" ht="23.25" thickBot="1">
      <c r="A25" s="160"/>
      <c r="B25" s="331"/>
      <c r="C25" s="251"/>
      <c r="D25" s="313" t="s">
        <v>542</v>
      </c>
      <c r="E25" s="304">
        <v>10</v>
      </c>
      <c r="F25" s="315">
        <v>1</v>
      </c>
      <c r="G25" s="306">
        <v>2014</v>
      </c>
      <c r="H25" s="307">
        <f t="shared" si="0"/>
        <v>10</v>
      </c>
      <c r="I25" s="306">
        <v>10</v>
      </c>
      <c r="J25" s="308">
        <f t="shared" si="1"/>
        <v>10</v>
      </c>
      <c r="K25" s="295"/>
    </row>
    <row r="26" spans="1:11" ht="23.25" thickBot="1">
      <c r="A26" s="24"/>
      <c r="B26" s="331"/>
      <c r="C26" s="251"/>
      <c r="D26" s="63" t="s">
        <v>199</v>
      </c>
      <c r="E26" s="64">
        <v>2</v>
      </c>
      <c r="F26" s="158">
        <v>1</v>
      </c>
      <c r="G26" s="65">
        <v>2003</v>
      </c>
      <c r="H26" s="62">
        <f t="shared" si="0"/>
        <v>0</v>
      </c>
      <c r="I26" s="65">
        <v>2</v>
      </c>
      <c r="J26" s="247">
        <f t="shared" si="1"/>
        <v>0</v>
      </c>
      <c r="K26" s="295"/>
    </row>
    <row r="27" spans="1:11" ht="23.25" thickBot="1">
      <c r="A27" s="160"/>
      <c r="B27" s="302"/>
      <c r="C27" s="251"/>
      <c r="D27" s="63" t="s">
        <v>200</v>
      </c>
      <c r="E27" s="64">
        <v>1</v>
      </c>
      <c r="F27" s="158">
        <v>1</v>
      </c>
      <c r="G27" s="65">
        <v>2005</v>
      </c>
      <c r="H27" s="62">
        <f t="shared" si="0"/>
        <v>0</v>
      </c>
      <c r="I27" s="65">
        <v>0</v>
      </c>
      <c r="J27" s="247">
        <f t="shared" si="1"/>
        <v>0</v>
      </c>
      <c r="K27" s="295"/>
    </row>
    <row r="28" spans="1:11" ht="23.25" thickBot="1">
      <c r="A28" s="160"/>
      <c r="B28" s="31"/>
      <c r="C28" s="251"/>
      <c r="D28" s="63" t="s">
        <v>201</v>
      </c>
      <c r="E28" s="64">
        <v>2</v>
      </c>
      <c r="F28" s="158">
        <v>1</v>
      </c>
      <c r="G28" s="65">
        <v>2002</v>
      </c>
      <c r="H28" s="62">
        <f t="shared" si="0"/>
        <v>0</v>
      </c>
      <c r="I28" s="65">
        <v>2</v>
      </c>
      <c r="J28" s="247">
        <f t="shared" si="1"/>
        <v>0</v>
      </c>
      <c r="K28" s="295"/>
    </row>
    <row r="29" spans="1:11" ht="23.25" thickBot="1">
      <c r="A29" s="24"/>
      <c r="B29" s="31"/>
      <c r="C29" s="251"/>
      <c r="D29" s="63" t="s">
        <v>202</v>
      </c>
      <c r="E29" s="64">
        <v>1</v>
      </c>
      <c r="F29" s="158">
        <v>1</v>
      </c>
      <c r="G29" s="65">
        <v>2001</v>
      </c>
      <c r="H29" s="62">
        <f t="shared" si="0"/>
        <v>0</v>
      </c>
      <c r="I29" s="65">
        <v>0</v>
      </c>
      <c r="J29" s="247">
        <f t="shared" si="1"/>
        <v>0</v>
      </c>
      <c r="K29" s="295"/>
    </row>
    <row r="30" spans="1:11" ht="23.25" thickBot="1">
      <c r="A30" s="160"/>
      <c r="B30" s="31"/>
      <c r="C30" s="251"/>
      <c r="D30" s="63" t="s">
        <v>203</v>
      </c>
      <c r="E30" s="64">
        <v>5</v>
      </c>
      <c r="F30" s="158">
        <v>1</v>
      </c>
      <c r="G30" s="65">
        <v>2010</v>
      </c>
      <c r="H30" s="62">
        <f t="shared" si="0"/>
        <v>5</v>
      </c>
      <c r="I30" s="65">
        <v>5</v>
      </c>
      <c r="J30" s="247">
        <f t="shared" si="1"/>
        <v>5</v>
      </c>
      <c r="K30" s="295"/>
    </row>
    <row r="31" spans="1:11" ht="23.25" thickBot="1">
      <c r="A31" s="160"/>
      <c r="B31" s="31"/>
      <c r="C31" s="251"/>
      <c r="D31" s="63" t="s">
        <v>204</v>
      </c>
      <c r="E31" s="64">
        <v>5</v>
      </c>
      <c r="F31" s="158">
        <v>1</v>
      </c>
      <c r="G31" s="65">
        <v>2010</v>
      </c>
      <c r="H31" s="62">
        <f t="shared" si="0"/>
        <v>5</v>
      </c>
      <c r="I31" s="65">
        <v>5</v>
      </c>
      <c r="J31" s="247">
        <f t="shared" si="1"/>
        <v>5</v>
      </c>
      <c r="K31" s="295"/>
    </row>
    <row r="32" spans="1:11" ht="23.25" thickBot="1">
      <c r="A32" s="24"/>
      <c r="B32" s="31"/>
      <c r="C32" s="251"/>
      <c r="D32" s="63" t="s">
        <v>205</v>
      </c>
      <c r="E32" s="64">
        <v>6</v>
      </c>
      <c r="F32" s="158">
        <v>1</v>
      </c>
      <c r="G32" s="65">
        <v>2010</v>
      </c>
      <c r="H32" s="62">
        <f t="shared" si="0"/>
        <v>6</v>
      </c>
      <c r="I32" s="65">
        <v>6</v>
      </c>
      <c r="J32" s="247">
        <f t="shared" si="1"/>
        <v>6</v>
      </c>
      <c r="K32" s="295"/>
    </row>
    <row r="33" spans="1:11" ht="15.75" thickBot="1">
      <c r="A33" s="160"/>
      <c r="B33" s="31"/>
      <c r="C33" s="251"/>
      <c r="D33" s="63" t="s">
        <v>206</v>
      </c>
      <c r="E33" s="64">
        <v>1</v>
      </c>
      <c r="F33" s="144">
        <v>1</v>
      </c>
      <c r="G33" s="65">
        <v>2005</v>
      </c>
      <c r="H33" s="62">
        <f t="shared" si="0"/>
        <v>0</v>
      </c>
      <c r="I33" s="65">
        <v>1</v>
      </c>
      <c r="J33" s="247">
        <f t="shared" si="1"/>
        <v>0</v>
      </c>
      <c r="K33" s="295"/>
    </row>
    <row r="34" spans="1:11" ht="15" customHeight="1" thickBot="1">
      <c r="A34" s="81"/>
      <c r="B34" s="83" t="s">
        <v>681</v>
      </c>
      <c r="C34" s="35">
        <f>SUM(C2:C33)</f>
        <v>90</v>
      </c>
      <c r="D34" s="82"/>
      <c r="E34" s="36">
        <f>SUM(E2:E33)</f>
        <v>210</v>
      </c>
      <c r="F34" s="36">
        <f>SUM(F2:F33)</f>
        <v>32</v>
      </c>
      <c r="G34" s="36"/>
      <c r="H34" s="36">
        <f>SUM(H2:H33)</f>
        <v>94</v>
      </c>
      <c r="I34" s="36">
        <f>SUM(I2:I33)</f>
        <v>208</v>
      </c>
      <c r="J34" s="36">
        <f>SUM(J2:J33)</f>
        <v>94</v>
      </c>
      <c r="K34" s="249">
        <f>J34/C34</f>
        <v>1.0444444444444445</v>
      </c>
    </row>
  </sheetData>
  <sheetProtection/>
  <mergeCells count="7">
    <mergeCell ref="A2:A3"/>
    <mergeCell ref="A19:A22"/>
    <mergeCell ref="B19:B22"/>
    <mergeCell ref="K2:K18"/>
    <mergeCell ref="K19:K22"/>
    <mergeCell ref="B2:B3"/>
    <mergeCell ref="B23:B26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colBreaks count="1" manualBreakCount="1">
    <brk id="5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44"/>
  <sheetViews>
    <sheetView view="pageBreakPreview" zoomScale="90" zoomScaleNormal="140" zoomScaleSheetLayoutView="90" zoomScalePageLayoutView="0" workbookViewId="0" topLeftCell="E210">
      <selection activeCell="J217" sqref="J217"/>
    </sheetView>
  </sheetViews>
  <sheetFormatPr defaultColWidth="9.00390625" defaultRowHeight="12.75"/>
  <cols>
    <col min="1" max="1" width="4.125" style="16" customWidth="1"/>
    <col min="2" max="2" width="26.75390625" style="18" customWidth="1"/>
    <col min="3" max="3" width="21.75390625" style="16" customWidth="1"/>
    <col min="4" max="4" width="75.875" style="18" customWidth="1"/>
    <col min="5" max="5" width="12.25390625" style="16" customWidth="1"/>
    <col min="6" max="8" width="12.75390625" style="16" customWidth="1"/>
    <col min="9" max="10" width="12.625" style="16" customWidth="1"/>
    <col min="11" max="11" width="13.625" style="16" customWidth="1"/>
    <col min="12" max="16384" width="9.125" style="16" customWidth="1"/>
  </cols>
  <sheetData>
    <row r="1" spans="1:11" ht="90.75" customHeight="1" thickBot="1">
      <c r="A1" s="72" t="s">
        <v>627</v>
      </c>
      <c r="B1" s="39" t="s">
        <v>639</v>
      </c>
      <c r="C1" s="39" t="s">
        <v>640</v>
      </c>
      <c r="D1" s="78" t="s">
        <v>641</v>
      </c>
      <c r="E1" s="73" t="s">
        <v>642</v>
      </c>
      <c r="F1" s="72" t="s">
        <v>66</v>
      </c>
      <c r="G1" s="39" t="s">
        <v>625</v>
      </c>
      <c r="H1" s="78" t="s">
        <v>67</v>
      </c>
      <c r="I1" s="39" t="s">
        <v>519</v>
      </c>
      <c r="J1" s="39" t="s">
        <v>520</v>
      </c>
      <c r="K1" s="73" t="s">
        <v>521</v>
      </c>
    </row>
    <row r="2" spans="1:11" ht="24" customHeight="1" thickBot="1">
      <c r="A2" s="161"/>
      <c r="B2" s="143"/>
      <c r="C2" s="143"/>
      <c r="D2" s="143" t="s">
        <v>597</v>
      </c>
      <c r="E2" s="162"/>
      <c r="F2" s="163"/>
      <c r="G2" s="148"/>
      <c r="H2" s="253"/>
      <c r="I2" s="226"/>
      <c r="J2" s="254"/>
      <c r="K2" s="255"/>
    </row>
    <row r="3" spans="1:11" ht="23.25" thickBot="1">
      <c r="A3" s="24">
        <v>1</v>
      </c>
      <c r="B3" s="30" t="s">
        <v>333</v>
      </c>
      <c r="C3" s="32">
        <f>титул!B8</f>
        <v>33</v>
      </c>
      <c r="D3" s="149" t="s">
        <v>354</v>
      </c>
      <c r="E3" s="60">
        <v>1</v>
      </c>
      <c r="F3" s="61">
        <v>1</v>
      </c>
      <c r="G3" s="62">
        <v>2007</v>
      </c>
      <c r="H3" s="62">
        <f>IF(G3&gt;2008,E3,0)</f>
        <v>0</v>
      </c>
      <c r="I3" s="62">
        <v>1</v>
      </c>
      <c r="J3" s="62">
        <f>IF(G3&gt;2008,I3,0)</f>
        <v>0</v>
      </c>
      <c r="K3" s="327">
        <f>SUM(H3:H12)/C3</f>
        <v>0.9090909090909091</v>
      </c>
    </row>
    <row r="4" spans="1:11" ht="23.25" thickBot="1">
      <c r="A4" s="24"/>
      <c r="B4" s="166"/>
      <c r="C4" s="31"/>
      <c r="D4" s="145" t="s">
        <v>355</v>
      </c>
      <c r="E4" s="64">
        <v>7</v>
      </c>
      <c r="F4" s="144">
        <v>1</v>
      </c>
      <c r="G4" s="65">
        <v>1998</v>
      </c>
      <c r="H4" s="62">
        <f aca="true" t="shared" si="0" ref="H4:H69">IF(G4&gt;2008,E4,0)</f>
        <v>0</v>
      </c>
      <c r="I4" s="65">
        <v>7</v>
      </c>
      <c r="J4" s="62">
        <f aca="true" t="shared" si="1" ref="J4:J69">IF(G4&gt;2008,I4,0)</f>
        <v>0</v>
      </c>
      <c r="K4" s="328"/>
    </row>
    <row r="5" spans="1:11" ht="11.25" customHeight="1" thickBot="1">
      <c r="A5" s="24"/>
      <c r="B5" s="32"/>
      <c r="C5" s="31"/>
      <c r="D5" s="145" t="s">
        <v>558</v>
      </c>
      <c r="E5" s="64">
        <v>3</v>
      </c>
      <c r="F5" s="144">
        <v>1</v>
      </c>
      <c r="G5" s="65">
        <v>2011</v>
      </c>
      <c r="H5" s="62">
        <f t="shared" si="0"/>
        <v>3</v>
      </c>
      <c r="I5" s="65">
        <v>0</v>
      </c>
      <c r="J5" s="62">
        <f t="shared" si="1"/>
        <v>0</v>
      </c>
      <c r="K5" s="328"/>
    </row>
    <row r="6" spans="1:11" ht="11.25" customHeight="1" thickBot="1">
      <c r="A6" s="24"/>
      <c r="B6" s="32"/>
      <c r="C6" s="31"/>
      <c r="D6" s="296" t="s">
        <v>461</v>
      </c>
      <c r="E6" s="64">
        <v>5</v>
      </c>
      <c r="F6" s="144">
        <v>1</v>
      </c>
      <c r="G6" s="65">
        <v>2014</v>
      </c>
      <c r="H6" s="62">
        <f t="shared" si="0"/>
        <v>5</v>
      </c>
      <c r="I6" s="65">
        <v>5</v>
      </c>
      <c r="J6" s="247">
        <f t="shared" si="1"/>
        <v>5</v>
      </c>
      <c r="K6" s="328"/>
    </row>
    <row r="7" spans="1:11" ht="26.25" customHeight="1" thickBot="1">
      <c r="A7" s="24"/>
      <c r="B7" s="32"/>
      <c r="C7" s="31"/>
      <c r="D7" s="303" t="s">
        <v>532</v>
      </c>
      <c r="E7" s="304">
        <v>5</v>
      </c>
      <c r="F7" s="305">
        <v>1</v>
      </c>
      <c r="G7" s="306">
        <v>2015</v>
      </c>
      <c r="H7" s="307">
        <f>IF(G7&gt;2008,E7,0)</f>
        <v>5</v>
      </c>
      <c r="I7" s="306">
        <v>5</v>
      </c>
      <c r="J7" s="308">
        <f>IF(G7&gt;2008,I7,0)</f>
        <v>5</v>
      </c>
      <c r="K7" s="328"/>
    </row>
    <row r="8" spans="1:11" ht="23.25" thickBot="1">
      <c r="A8" s="24"/>
      <c r="B8" s="32"/>
      <c r="C8" s="31"/>
      <c r="D8" s="145" t="s">
        <v>356</v>
      </c>
      <c r="E8" s="64">
        <v>5</v>
      </c>
      <c r="F8" s="144">
        <v>1</v>
      </c>
      <c r="G8" s="65">
        <v>2009</v>
      </c>
      <c r="H8" s="62">
        <f t="shared" si="0"/>
        <v>5</v>
      </c>
      <c r="I8" s="65">
        <v>5</v>
      </c>
      <c r="J8" s="62">
        <f t="shared" si="1"/>
        <v>5</v>
      </c>
      <c r="K8" s="328"/>
    </row>
    <row r="9" spans="1:11" ht="11.25" customHeight="1" thickBot="1">
      <c r="A9" s="24"/>
      <c r="B9" s="31"/>
      <c r="C9" s="31"/>
      <c r="D9" s="145" t="s">
        <v>357</v>
      </c>
      <c r="E9" s="64">
        <v>2</v>
      </c>
      <c r="F9" s="144">
        <v>1</v>
      </c>
      <c r="G9" s="65">
        <v>2007</v>
      </c>
      <c r="H9" s="62">
        <f t="shared" si="0"/>
        <v>0</v>
      </c>
      <c r="I9" s="65">
        <v>2</v>
      </c>
      <c r="J9" s="62">
        <f t="shared" si="1"/>
        <v>0</v>
      </c>
      <c r="K9" s="328"/>
    </row>
    <row r="10" spans="1:11" ht="23.25" thickBot="1">
      <c r="A10" s="24"/>
      <c r="B10" s="31"/>
      <c r="C10" s="31"/>
      <c r="D10" s="145" t="s">
        <v>358</v>
      </c>
      <c r="E10" s="64">
        <v>7</v>
      </c>
      <c r="F10" s="144">
        <v>1</v>
      </c>
      <c r="G10" s="65">
        <v>2009</v>
      </c>
      <c r="H10" s="62">
        <f t="shared" si="0"/>
        <v>7</v>
      </c>
      <c r="I10" s="65">
        <v>7</v>
      </c>
      <c r="J10" s="62">
        <f t="shared" si="1"/>
        <v>7</v>
      </c>
      <c r="K10" s="328"/>
    </row>
    <row r="11" spans="1:11" ht="11.25" customHeight="1" thickBot="1">
      <c r="A11" s="24"/>
      <c r="B11" s="31"/>
      <c r="C11" s="31"/>
      <c r="D11" s="145" t="s">
        <v>359</v>
      </c>
      <c r="E11" s="64">
        <v>5</v>
      </c>
      <c r="F11" s="144">
        <v>1</v>
      </c>
      <c r="G11" s="65">
        <v>2008</v>
      </c>
      <c r="H11" s="62">
        <f t="shared" si="0"/>
        <v>0</v>
      </c>
      <c r="I11" s="65">
        <v>5</v>
      </c>
      <c r="J11" s="62">
        <f t="shared" si="1"/>
        <v>0</v>
      </c>
      <c r="K11" s="328"/>
    </row>
    <row r="12" spans="1:11" ht="23.25" thickBot="1">
      <c r="A12" s="24"/>
      <c r="B12" s="31"/>
      <c r="C12" s="31"/>
      <c r="D12" s="256" t="s">
        <v>559</v>
      </c>
      <c r="E12" s="257">
        <v>5</v>
      </c>
      <c r="F12" s="151">
        <v>1</v>
      </c>
      <c r="G12" s="152">
        <v>2009</v>
      </c>
      <c r="H12" s="62">
        <f t="shared" si="0"/>
        <v>5</v>
      </c>
      <c r="I12" s="152">
        <v>5</v>
      </c>
      <c r="J12" s="62">
        <f t="shared" si="1"/>
        <v>5</v>
      </c>
      <c r="K12" s="329"/>
    </row>
    <row r="13" spans="1:11" ht="11.25" customHeight="1" thickBot="1">
      <c r="A13" s="352">
        <v>2</v>
      </c>
      <c r="B13" s="354" t="s">
        <v>332</v>
      </c>
      <c r="C13" s="30">
        <f>титул!B8</f>
        <v>33</v>
      </c>
      <c r="D13" s="59" t="s">
        <v>361</v>
      </c>
      <c r="E13" s="60">
        <v>2</v>
      </c>
      <c r="F13" s="61">
        <v>1</v>
      </c>
      <c r="G13" s="62">
        <v>2000</v>
      </c>
      <c r="H13" s="62">
        <f t="shared" si="0"/>
        <v>0</v>
      </c>
      <c r="I13" s="62">
        <v>2</v>
      </c>
      <c r="J13" s="62">
        <f t="shared" si="1"/>
        <v>0</v>
      </c>
      <c r="K13" s="327">
        <f>SUM(H13:H25)/C13</f>
        <v>0.36363636363636365</v>
      </c>
    </row>
    <row r="14" spans="1:11" ht="11.25" customHeight="1" thickBot="1">
      <c r="A14" s="353"/>
      <c r="B14" s="319"/>
      <c r="C14" s="32"/>
      <c r="D14" s="63" t="s">
        <v>362</v>
      </c>
      <c r="E14" s="64">
        <v>5</v>
      </c>
      <c r="F14" s="144">
        <v>1</v>
      </c>
      <c r="G14" s="65">
        <v>1998</v>
      </c>
      <c r="H14" s="62">
        <f t="shared" si="0"/>
        <v>0</v>
      </c>
      <c r="I14" s="65">
        <v>5</v>
      </c>
      <c r="J14" s="62">
        <f t="shared" si="1"/>
        <v>0</v>
      </c>
      <c r="K14" s="328"/>
    </row>
    <row r="15" spans="1:11" ht="23.25" thickBot="1">
      <c r="A15" s="24"/>
      <c r="B15" s="32"/>
      <c r="C15" s="32"/>
      <c r="D15" s="63" t="s">
        <v>363</v>
      </c>
      <c r="E15" s="64">
        <v>3</v>
      </c>
      <c r="F15" s="144">
        <v>1</v>
      </c>
      <c r="G15" s="65">
        <v>2009</v>
      </c>
      <c r="H15" s="62">
        <f t="shared" si="0"/>
        <v>3</v>
      </c>
      <c r="I15" s="65">
        <v>0</v>
      </c>
      <c r="J15" s="62">
        <f t="shared" si="1"/>
        <v>0</v>
      </c>
      <c r="K15" s="328"/>
    </row>
    <row r="16" spans="1:11" ht="11.25" customHeight="1" thickBot="1">
      <c r="A16" s="24"/>
      <c r="B16" s="32"/>
      <c r="C16" s="32"/>
      <c r="D16" s="63" t="s">
        <v>364</v>
      </c>
      <c r="E16" s="64">
        <v>1</v>
      </c>
      <c r="F16" s="144">
        <v>1</v>
      </c>
      <c r="G16" s="65">
        <v>2000</v>
      </c>
      <c r="H16" s="62">
        <f t="shared" si="0"/>
        <v>0</v>
      </c>
      <c r="I16" s="65">
        <v>0</v>
      </c>
      <c r="J16" s="62">
        <f t="shared" si="1"/>
        <v>0</v>
      </c>
      <c r="K16" s="328"/>
    </row>
    <row r="17" spans="1:11" ht="11.25" customHeight="1" thickBot="1">
      <c r="A17" s="24"/>
      <c r="B17" s="32"/>
      <c r="C17" s="32"/>
      <c r="D17" s="63" t="s">
        <v>365</v>
      </c>
      <c r="E17" s="64">
        <v>1</v>
      </c>
      <c r="F17" s="144">
        <v>1</v>
      </c>
      <c r="G17" s="65">
        <v>2002</v>
      </c>
      <c r="H17" s="62">
        <f t="shared" si="0"/>
        <v>0</v>
      </c>
      <c r="I17" s="65">
        <v>1</v>
      </c>
      <c r="J17" s="62">
        <f t="shared" si="1"/>
        <v>0</v>
      </c>
      <c r="K17" s="328"/>
    </row>
    <row r="18" spans="1:11" ht="23.25" thickBot="1">
      <c r="A18" s="24"/>
      <c r="B18" s="32"/>
      <c r="C18" s="32"/>
      <c r="D18" s="63" t="s">
        <v>366</v>
      </c>
      <c r="E18" s="64">
        <v>1</v>
      </c>
      <c r="F18" s="144">
        <v>1</v>
      </c>
      <c r="G18" s="65">
        <v>2001</v>
      </c>
      <c r="H18" s="62">
        <f t="shared" si="0"/>
        <v>0</v>
      </c>
      <c r="I18" s="65">
        <v>0</v>
      </c>
      <c r="J18" s="62">
        <f t="shared" si="1"/>
        <v>0</v>
      </c>
      <c r="K18" s="328"/>
    </row>
    <row r="19" spans="1:11" ht="11.25" customHeight="1" thickBot="1">
      <c r="A19" s="24"/>
      <c r="B19" s="32"/>
      <c r="C19" s="32"/>
      <c r="D19" s="63" t="s">
        <v>191</v>
      </c>
      <c r="E19" s="64">
        <v>1</v>
      </c>
      <c r="F19" s="144">
        <v>1</v>
      </c>
      <c r="G19" s="65">
        <v>2007</v>
      </c>
      <c r="H19" s="62">
        <f t="shared" si="0"/>
        <v>0</v>
      </c>
      <c r="I19" s="65">
        <v>1</v>
      </c>
      <c r="J19" s="62">
        <f t="shared" si="1"/>
        <v>0</v>
      </c>
      <c r="K19" s="328"/>
    </row>
    <row r="20" spans="1:11" ht="11.25" customHeight="1" thickBot="1">
      <c r="A20" s="24"/>
      <c r="B20" s="32"/>
      <c r="C20" s="32"/>
      <c r="D20" s="63" t="s">
        <v>367</v>
      </c>
      <c r="E20" s="64">
        <v>1</v>
      </c>
      <c r="F20" s="144">
        <v>1</v>
      </c>
      <c r="G20" s="65">
        <v>2008</v>
      </c>
      <c r="H20" s="62">
        <f t="shared" si="0"/>
        <v>0</v>
      </c>
      <c r="I20" s="65">
        <v>1</v>
      </c>
      <c r="J20" s="62">
        <f t="shared" si="1"/>
        <v>0</v>
      </c>
      <c r="K20" s="328"/>
    </row>
    <row r="21" spans="1:11" ht="11.25" customHeight="1" thickBot="1">
      <c r="A21" s="24"/>
      <c r="B21" s="32"/>
      <c r="C21" s="32"/>
      <c r="D21" s="63" t="s">
        <v>471</v>
      </c>
      <c r="E21" s="64">
        <v>7</v>
      </c>
      <c r="F21" s="144">
        <v>1</v>
      </c>
      <c r="G21" s="65">
        <v>2013</v>
      </c>
      <c r="H21" s="62">
        <f t="shared" si="0"/>
        <v>7</v>
      </c>
      <c r="I21" s="65">
        <v>7</v>
      </c>
      <c r="J21" s="62">
        <f t="shared" si="1"/>
        <v>7</v>
      </c>
      <c r="K21" s="328"/>
    </row>
    <row r="22" spans="1:11" ht="11.25" customHeight="1" thickBot="1">
      <c r="A22" s="24"/>
      <c r="B22" s="32"/>
      <c r="C22" s="32"/>
      <c r="D22" s="63" t="s">
        <v>192</v>
      </c>
      <c r="E22" s="64">
        <v>2</v>
      </c>
      <c r="F22" s="144">
        <v>1</v>
      </c>
      <c r="G22" s="65">
        <v>2009</v>
      </c>
      <c r="H22" s="62">
        <f t="shared" si="0"/>
        <v>2</v>
      </c>
      <c r="I22" s="65">
        <v>2</v>
      </c>
      <c r="J22" s="62">
        <f t="shared" si="1"/>
        <v>2</v>
      </c>
      <c r="K22" s="328"/>
    </row>
    <row r="23" spans="1:11" ht="11.25" customHeight="1" thickBot="1">
      <c r="A23" s="24"/>
      <c r="B23" s="32"/>
      <c r="C23" s="32"/>
      <c r="D23" s="63" t="s">
        <v>368</v>
      </c>
      <c r="E23" s="64">
        <v>2</v>
      </c>
      <c r="F23" s="144">
        <v>1</v>
      </c>
      <c r="G23" s="65">
        <v>2008</v>
      </c>
      <c r="H23" s="62">
        <f t="shared" si="0"/>
        <v>0</v>
      </c>
      <c r="I23" s="65">
        <v>2</v>
      </c>
      <c r="J23" s="62">
        <f t="shared" si="1"/>
        <v>0</v>
      </c>
      <c r="K23" s="328"/>
    </row>
    <row r="24" spans="1:11" ht="11.25" customHeight="1" thickBot="1">
      <c r="A24" s="24"/>
      <c r="B24" s="32"/>
      <c r="C24" s="32"/>
      <c r="D24" s="63" t="s">
        <v>369</v>
      </c>
      <c r="E24" s="64">
        <v>1</v>
      </c>
      <c r="F24" s="144">
        <v>1</v>
      </c>
      <c r="G24" s="65">
        <v>2000</v>
      </c>
      <c r="H24" s="62">
        <f t="shared" si="0"/>
        <v>0</v>
      </c>
      <c r="I24" s="65">
        <v>0</v>
      </c>
      <c r="J24" s="62">
        <f t="shared" si="1"/>
        <v>0</v>
      </c>
      <c r="K24" s="328"/>
    </row>
    <row r="25" spans="1:11" ht="11.25" customHeight="1" thickBot="1">
      <c r="A25" s="29"/>
      <c r="B25" s="33"/>
      <c r="C25" s="33"/>
      <c r="D25" s="258" t="s">
        <v>370</v>
      </c>
      <c r="E25" s="257">
        <v>2</v>
      </c>
      <c r="F25" s="151">
        <v>1</v>
      </c>
      <c r="G25" s="152">
        <v>2006</v>
      </c>
      <c r="H25" s="62">
        <f t="shared" si="0"/>
        <v>0</v>
      </c>
      <c r="I25" s="152">
        <v>2</v>
      </c>
      <c r="J25" s="62">
        <f t="shared" si="1"/>
        <v>0</v>
      </c>
      <c r="K25" s="329"/>
    </row>
    <row r="26" spans="1:11" ht="23.25" thickBot="1">
      <c r="A26" s="28">
        <v>3</v>
      </c>
      <c r="B26" s="30" t="s">
        <v>334</v>
      </c>
      <c r="C26" s="30">
        <f>титул!B8</f>
        <v>33</v>
      </c>
      <c r="D26" s="59" t="s">
        <v>371</v>
      </c>
      <c r="E26" s="60">
        <v>30</v>
      </c>
      <c r="F26" s="61">
        <v>1</v>
      </c>
      <c r="G26" s="62">
        <v>2006</v>
      </c>
      <c r="H26" s="62">
        <f t="shared" si="0"/>
        <v>0</v>
      </c>
      <c r="I26" s="62">
        <v>30</v>
      </c>
      <c r="J26" s="62">
        <f t="shared" si="1"/>
        <v>0</v>
      </c>
      <c r="K26" s="327">
        <f>SUM(H26:H40)/C26</f>
        <v>0.15151515151515152</v>
      </c>
    </row>
    <row r="27" spans="1:11" ht="23.25" thickBot="1">
      <c r="A27" s="24"/>
      <c r="B27" s="166"/>
      <c r="C27" s="32"/>
      <c r="D27" s="63" t="s">
        <v>372</v>
      </c>
      <c r="E27" s="64">
        <v>2</v>
      </c>
      <c r="F27" s="144">
        <v>1</v>
      </c>
      <c r="G27" s="65">
        <v>2003</v>
      </c>
      <c r="H27" s="62">
        <f t="shared" si="0"/>
        <v>0</v>
      </c>
      <c r="I27" s="65">
        <v>2</v>
      </c>
      <c r="J27" s="62">
        <f t="shared" si="1"/>
        <v>0</v>
      </c>
      <c r="K27" s="328"/>
    </row>
    <row r="28" spans="1:11" ht="23.25" thickBot="1">
      <c r="A28" s="24"/>
      <c r="B28" s="166"/>
      <c r="C28" s="32"/>
      <c r="D28" s="63" t="s">
        <v>182</v>
      </c>
      <c r="E28" s="64">
        <v>5</v>
      </c>
      <c r="F28" s="144">
        <v>1</v>
      </c>
      <c r="G28" s="65">
        <v>2013</v>
      </c>
      <c r="H28" s="62">
        <f t="shared" si="0"/>
        <v>5</v>
      </c>
      <c r="I28" s="65">
        <v>5</v>
      </c>
      <c r="J28" s="62">
        <f t="shared" si="1"/>
        <v>5</v>
      </c>
      <c r="K28" s="328"/>
    </row>
    <row r="29" spans="1:11" ht="23.25" thickBot="1">
      <c r="A29" s="24"/>
      <c r="B29" s="32"/>
      <c r="C29" s="32"/>
      <c r="D29" s="145" t="s">
        <v>373</v>
      </c>
      <c r="E29" s="168">
        <v>2</v>
      </c>
      <c r="F29" s="144">
        <v>1</v>
      </c>
      <c r="G29" s="65">
        <v>2002</v>
      </c>
      <c r="H29" s="62">
        <f t="shared" si="0"/>
        <v>0</v>
      </c>
      <c r="I29" s="65">
        <v>2</v>
      </c>
      <c r="J29" s="62">
        <f t="shared" si="1"/>
        <v>0</v>
      </c>
      <c r="K29" s="328"/>
    </row>
    <row r="30" spans="1:11" ht="11.25" customHeight="1" thickBot="1">
      <c r="A30" s="24"/>
      <c r="B30" s="32"/>
      <c r="C30" s="32"/>
      <c r="D30" s="145" t="s">
        <v>374</v>
      </c>
      <c r="E30" s="168">
        <v>2</v>
      </c>
      <c r="F30" s="144">
        <v>1</v>
      </c>
      <c r="G30" s="65">
        <v>2007</v>
      </c>
      <c r="H30" s="62">
        <f t="shared" si="0"/>
        <v>0</v>
      </c>
      <c r="I30" s="65">
        <v>0</v>
      </c>
      <c r="J30" s="62">
        <f t="shared" si="1"/>
        <v>0</v>
      </c>
      <c r="K30" s="328"/>
    </row>
    <row r="31" spans="1:11" ht="11.25" customHeight="1" thickBot="1">
      <c r="A31" s="24"/>
      <c r="B31" s="32"/>
      <c r="C31" s="32"/>
      <c r="D31" s="145" t="s">
        <v>375</v>
      </c>
      <c r="E31" s="168">
        <v>1</v>
      </c>
      <c r="F31" s="144">
        <v>1</v>
      </c>
      <c r="G31" s="65">
        <v>2007</v>
      </c>
      <c r="H31" s="62">
        <f t="shared" si="0"/>
        <v>0</v>
      </c>
      <c r="I31" s="65">
        <v>1</v>
      </c>
      <c r="J31" s="62">
        <f t="shared" si="1"/>
        <v>0</v>
      </c>
      <c r="K31" s="328"/>
    </row>
    <row r="32" spans="1:11" ht="11.25" customHeight="1" thickBot="1">
      <c r="A32" s="24"/>
      <c r="B32" s="32"/>
      <c r="C32" s="32"/>
      <c r="D32" s="145" t="s">
        <v>376</v>
      </c>
      <c r="E32" s="64">
        <v>2</v>
      </c>
      <c r="F32" s="144">
        <v>1</v>
      </c>
      <c r="G32" s="65">
        <v>2003</v>
      </c>
      <c r="H32" s="62">
        <f t="shared" si="0"/>
        <v>0</v>
      </c>
      <c r="I32" s="65">
        <v>0</v>
      </c>
      <c r="J32" s="62">
        <f t="shared" si="1"/>
        <v>0</v>
      </c>
      <c r="K32" s="328"/>
    </row>
    <row r="33" spans="1:11" ht="11.25" customHeight="1" thickBot="1">
      <c r="A33" s="24"/>
      <c r="B33" s="32"/>
      <c r="C33" s="32"/>
      <c r="D33" s="145" t="s">
        <v>377</v>
      </c>
      <c r="E33" s="64">
        <v>1</v>
      </c>
      <c r="F33" s="144">
        <v>1</v>
      </c>
      <c r="G33" s="65">
        <v>2008</v>
      </c>
      <c r="H33" s="62">
        <f t="shared" si="0"/>
        <v>0</v>
      </c>
      <c r="I33" s="65">
        <v>1</v>
      </c>
      <c r="J33" s="62">
        <f t="shared" si="1"/>
        <v>0</v>
      </c>
      <c r="K33" s="328"/>
    </row>
    <row r="34" spans="1:11" ht="23.25" thickBot="1">
      <c r="A34" s="24"/>
      <c r="B34" s="32"/>
      <c r="C34" s="32"/>
      <c r="D34" s="145" t="s">
        <v>378</v>
      </c>
      <c r="E34" s="64">
        <v>3</v>
      </c>
      <c r="F34" s="144">
        <v>1</v>
      </c>
      <c r="G34" s="65">
        <v>2004</v>
      </c>
      <c r="H34" s="62">
        <f t="shared" si="0"/>
        <v>0</v>
      </c>
      <c r="I34" s="65">
        <v>0</v>
      </c>
      <c r="J34" s="62">
        <f t="shared" si="1"/>
        <v>0</v>
      </c>
      <c r="K34" s="328"/>
    </row>
    <row r="35" spans="1:11" ht="11.25" customHeight="1" thickBot="1">
      <c r="A35" s="24"/>
      <c r="B35" s="32"/>
      <c r="C35" s="32"/>
      <c r="D35" s="145" t="s">
        <v>560</v>
      </c>
      <c r="E35" s="64">
        <v>2</v>
      </c>
      <c r="F35" s="144">
        <v>1</v>
      </c>
      <c r="G35" s="65">
        <v>2008</v>
      </c>
      <c r="H35" s="62">
        <f t="shared" si="0"/>
        <v>0</v>
      </c>
      <c r="I35" s="65">
        <v>2</v>
      </c>
      <c r="J35" s="62">
        <f t="shared" si="1"/>
        <v>0</v>
      </c>
      <c r="K35" s="328"/>
    </row>
    <row r="36" spans="1:11" ht="23.25" thickBot="1">
      <c r="A36" s="24"/>
      <c r="B36" s="32"/>
      <c r="C36" s="32"/>
      <c r="D36" s="145" t="s">
        <v>561</v>
      </c>
      <c r="E36" s="64">
        <v>1</v>
      </c>
      <c r="F36" s="144">
        <v>1</v>
      </c>
      <c r="G36" s="65">
        <v>2006</v>
      </c>
      <c r="H36" s="62">
        <f t="shared" si="0"/>
        <v>0</v>
      </c>
      <c r="I36" s="65">
        <v>1</v>
      </c>
      <c r="J36" s="62">
        <f t="shared" si="1"/>
        <v>0</v>
      </c>
      <c r="K36" s="328"/>
    </row>
    <row r="37" spans="1:11" ht="11.25" customHeight="1" thickBot="1">
      <c r="A37" s="24"/>
      <c r="B37" s="32"/>
      <c r="C37" s="32"/>
      <c r="D37" s="145" t="s">
        <v>379</v>
      </c>
      <c r="E37" s="64">
        <v>2</v>
      </c>
      <c r="F37" s="144">
        <v>1</v>
      </c>
      <c r="G37" s="65">
        <v>2008</v>
      </c>
      <c r="H37" s="62">
        <f t="shared" si="0"/>
        <v>0</v>
      </c>
      <c r="I37" s="65">
        <v>2</v>
      </c>
      <c r="J37" s="62">
        <f t="shared" si="1"/>
        <v>0</v>
      </c>
      <c r="K37" s="328"/>
    </row>
    <row r="38" spans="1:11" ht="11.25" customHeight="1" thickBot="1">
      <c r="A38" s="24"/>
      <c r="B38" s="32"/>
      <c r="C38" s="32"/>
      <c r="D38" s="145" t="s">
        <v>380</v>
      </c>
      <c r="E38" s="64">
        <v>2</v>
      </c>
      <c r="F38" s="144">
        <v>1</v>
      </c>
      <c r="G38" s="65">
        <v>2004</v>
      </c>
      <c r="H38" s="62">
        <f t="shared" si="0"/>
        <v>0</v>
      </c>
      <c r="I38" s="65">
        <v>2</v>
      </c>
      <c r="J38" s="62">
        <f t="shared" si="1"/>
        <v>0</v>
      </c>
      <c r="K38" s="328"/>
    </row>
    <row r="39" spans="1:11" ht="23.25" thickBot="1">
      <c r="A39" s="24"/>
      <c r="B39" s="32"/>
      <c r="C39" s="32"/>
      <c r="D39" s="145" t="s">
        <v>381</v>
      </c>
      <c r="E39" s="64">
        <v>1</v>
      </c>
      <c r="F39" s="144">
        <v>1</v>
      </c>
      <c r="G39" s="65">
        <v>2008</v>
      </c>
      <c r="H39" s="62">
        <f t="shared" si="0"/>
        <v>0</v>
      </c>
      <c r="I39" s="65">
        <v>0</v>
      </c>
      <c r="J39" s="62">
        <f t="shared" si="1"/>
        <v>0</v>
      </c>
      <c r="K39" s="328"/>
    </row>
    <row r="40" spans="1:11" ht="23.25" thickBot="1">
      <c r="A40" s="24"/>
      <c r="B40" s="32"/>
      <c r="C40" s="32"/>
      <c r="D40" s="153" t="s">
        <v>382</v>
      </c>
      <c r="E40" s="67">
        <v>14</v>
      </c>
      <c r="F40" s="151">
        <v>1</v>
      </c>
      <c r="G40" s="152">
        <v>2006</v>
      </c>
      <c r="H40" s="62">
        <f t="shared" si="0"/>
        <v>0</v>
      </c>
      <c r="I40" s="152">
        <v>0</v>
      </c>
      <c r="J40" s="62">
        <f t="shared" si="1"/>
        <v>0</v>
      </c>
      <c r="K40" s="329"/>
    </row>
    <row r="41" spans="1:11" ht="24.75" customHeight="1" thickBot="1">
      <c r="A41" s="352">
        <v>4</v>
      </c>
      <c r="B41" s="354" t="s">
        <v>331</v>
      </c>
      <c r="C41" s="30">
        <f>титул!B8</f>
        <v>33</v>
      </c>
      <c r="D41" s="59" t="s">
        <v>383</v>
      </c>
      <c r="E41" s="60">
        <v>1</v>
      </c>
      <c r="F41" s="61">
        <v>1</v>
      </c>
      <c r="G41" s="62">
        <v>2008</v>
      </c>
      <c r="H41" s="62">
        <f t="shared" si="0"/>
        <v>0</v>
      </c>
      <c r="I41" s="62">
        <v>0</v>
      </c>
      <c r="J41" s="62">
        <f t="shared" si="1"/>
        <v>0</v>
      </c>
      <c r="K41" s="327">
        <f>SUM(H41:H60)/C41</f>
        <v>0.7878787878787878</v>
      </c>
    </row>
    <row r="42" spans="1:11" ht="23.25" thickBot="1">
      <c r="A42" s="353"/>
      <c r="B42" s="319"/>
      <c r="C42" s="32"/>
      <c r="D42" s="63" t="s">
        <v>172</v>
      </c>
      <c r="E42" s="64">
        <v>2</v>
      </c>
      <c r="F42" s="144">
        <v>1</v>
      </c>
      <c r="G42" s="65">
        <v>2009</v>
      </c>
      <c r="H42" s="62">
        <f t="shared" si="0"/>
        <v>2</v>
      </c>
      <c r="I42" s="65">
        <v>0</v>
      </c>
      <c r="J42" s="62">
        <f t="shared" si="1"/>
        <v>0</v>
      </c>
      <c r="K42" s="328"/>
    </row>
    <row r="43" spans="1:11" ht="23.25" thickBot="1">
      <c r="A43" s="24"/>
      <c r="B43" s="32"/>
      <c r="C43" s="32"/>
      <c r="D43" s="63" t="s">
        <v>173</v>
      </c>
      <c r="E43" s="64">
        <v>1</v>
      </c>
      <c r="F43" s="144">
        <v>1</v>
      </c>
      <c r="G43" s="65">
        <v>2010</v>
      </c>
      <c r="H43" s="62">
        <f t="shared" si="0"/>
        <v>1</v>
      </c>
      <c r="I43" s="65">
        <v>1</v>
      </c>
      <c r="J43" s="62">
        <f t="shared" si="1"/>
        <v>1</v>
      </c>
      <c r="K43" s="328"/>
    </row>
    <row r="44" spans="1:11" ht="23.25" thickBot="1">
      <c r="A44" s="24"/>
      <c r="B44" s="32"/>
      <c r="C44" s="32"/>
      <c r="D44" s="63" t="s">
        <v>174</v>
      </c>
      <c r="E44" s="64">
        <v>1</v>
      </c>
      <c r="F44" s="144">
        <v>1</v>
      </c>
      <c r="G44" s="65">
        <v>2008</v>
      </c>
      <c r="H44" s="62">
        <f t="shared" si="0"/>
        <v>0</v>
      </c>
      <c r="I44" s="65">
        <v>0</v>
      </c>
      <c r="J44" s="62">
        <f t="shared" si="1"/>
        <v>0</v>
      </c>
      <c r="K44" s="328"/>
    </row>
    <row r="45" spans="1:11" ht="25.5" customHeight="1" thickBot="1">
      <c r="A45" s="24"/>
      <c r="B45" s="32"/>
      <c r="C45" s="32"/>
      <c r="D45" s="63" t="s">
        <v>175</v>
      </c>
      <c r="E45" s="64">
        <v>2</v>
      </c>
      <c r="F45" s="144">
        <v>1</v>
      </c>
      <c r="G45" s="65">
        <v>2009</v>
      </c>
      <c r="H45" s="62">
        <f t="shared" si="0"/>
        <v>2</v>
      </c>
      <c r="I45" s="65">
        <v>0</v>
      </c>
      <c r="J45" s="62">
        <f t="shared" si="1"/>
        <v>0</v>
      </c>
      <c r="K45" s="328"/>
    </row>
    <row r="46" spans="1:11" ht="23.25" thickBot="1">
      <c r="A46" s="24"/>
      <c r="B46" s="32"/>
      <c r="C46" s="32"/>
      <c r="D46" s="63" t="s">
        <v>176</v>
      </c>
      <c r="E46" s="64">
        <v>1</v>
      </c>
      <c r="F46" s="144">
        <v>1</v>
      </c>
      <c r="G46" s="65">
        <v>2008</v>
      </c>
      <c r="H46" s="62">
        <f t="shared" si="0"/>
        <v>0</v>
      </c>
      <c r="I46" s="65">
        <v>0</v>
      </c>
      <c r="J46" s="62">
        <f t="shared" si="1"/>
        <v>0</v>
      </c>
      <c r="K46" s="328"/>
    </row>
    <row r="47" spans="1:11" ht="11.25" customHeight="1" thickBot="1">
      <c r="A47" s="24"/>
      <c r="B47" s="32"/>
      <c r="C47" s="32"/>
      <c r="D47" s="63" t="s">
        <v>177</v>
      </c>
      <c r="E47" s="64">
        <v>1</v>
      </c>
      <c r="F47" s="144">
        <v>1</v>
      </c>
      <c r="G47" s="65">
        <v>2004</v>
      </c>
      <c r="H47" s="62">
        <f t="shared" si="0"/>
        <v>0</v>
      </c>
      <c r="I47" s="65">
        <v>1</v>
      </c>
      <c r="J47" s="62">
        <f t="shared" si="1"/>
        <v>0</v>
      </c>
      <c r="K47" s="328"/>
    </row>
    <row r="48" spans="1:11" ht="23.25" thickBot="1">
      <c r="A48" s="24"/>
      <c r="B48" s="32"/>
      <c r="C48" s="32"/>
      <c r="D48" s="63" t="s">
        <v>178</v>
      </c>
      <c r="E48" s="64">
        <v>1</v>
      </c>
      <c r="F48" s="144">
        <v>1</v>
      </c>
      <c r="G48" s="65">
        <v>2002</v>
      </c>
      <c r="H48" s="62">
        <f t="shared" si="0"/>
        <v>0</v>
      </c>
      <c r="I48" s="65">
        <v>0</v>
      </c>
      <c r="J48" s="62">
        <f t="shared" si="1"/>
        <v>0</v>
      </c>
      <c r="K48" s="328"/>
    </row>
    <row r="49" spans="1:11" ht="23.25" thickBot="1">
      <c r="A49" s="24"/>
      <c r="B49" s="32"/>
      <c r="C49" s="32"/>
      <c r="D49" s="63" t="s">
        <v>179</v>
      </c>
      <c r="E49" s="64">
        <v>1</v>
      </c>
      <c r="F49" s="144">
        <v>1</v>
      </c>
      <c r="G49" s="65">
        <v>2004</v>
      </c>
      <c r="H49" s="62">
        <f t="shared" si="0"/>
        <v>0</v>
      </c>
      <c r="I49" s="65">
        <v>1</v>
      </c>
      <c r="J49" s="62">
        <f t="shared" si="1"/>
        <v>0</v>
      </c>
      <c r="K49" s="328"/>
    </row>
    <row r="50" spans="1:11" ht="23.25" thickBot="1">
      <c r="A50" s="24"/>
      <c r="B50" s="32"/>
      <c r="C50" s="32"/>
      <c r="D50" s="63" t="s">
        <v>180</v>
      </c>
      <c r="E50" s="64">
        <v>2</v>
      </c>
      <c r="F50" s="144">
        <v>1</v>
      </c>
      <c r="G50" s="65">
        <v>1998</v>
      </c>
      <c r="H50" s="62">
        <f t="shared" si="0"/>
        <v>0</v>
      </c>
      <c r="I50" s="65">
        <v>0</v>
      </c>
      <c r="J50" s="62">
        <f t="shared" si="1"/>
        <v>0</v>
      </c>
      <c r="K50" s="328"/>
    </row>
    <row r="51" spans="1:11" ht="11.25" customHeight="1" thickBot="1">
      <c r="A51" s="24"/>
      <c r="B51" s="32"/>
      <c r="C51" s="32"/>
      <c r="D51" s="63" t="s">
        <v>193</v>
      </c>
      <c r="E51" s="64">
        <v>2</v>
      </c>
      <c r="F51" s="144">
        <v>1</v>
      </c>
      <c r="G51" s="65">
        <v>2003</v>
      </c>
      <c r="H51" s="62">
        <f t="shared" si="0"/>
        <v>0</v>
      </c>
      <c r="I51" s="65">
        <v>2</v>
      </c>
      <c r="J51" s="62">
        <f t="shared" si="1"/>
        <v>0</v>
      </c>
      <c r="K51" s="328"/>
    </row>
    <row r="52" spans="1:11" ht="23.25" thickBot="1">
      <c r="A52" s="24"/>
      <c r="B52" s="32"/>
      <c r="C52" s="32"/>
      <c r="D52" s="63" t="s">
        <v>438</v>
      </c>
      <c r="E52" s="64">
        <v>1</v>
      </c>
      <c r="F52" s="144">
        <v>1</v>
      </c>
      <c r="G52" s="65">
        <v>2003</v>
      </c>
      <c r="H52" s="62">
        <f t="shared" si="0"/>
        <v>0</v>
      </c>
      <c r="I52" s="65">
        <v>0</v>
      </c>
      <c r="J52" s="62">
        <f t="shared" si="1"/>
        <v>0</v>
      </c>
      <c r="K52" s="328"/>
    </row>
    <row r="53" spans="1:11" ht="23.25" thickBot="1">
      <c r="A53" s="24"/>
      <c r="B53" s="32"/>
      <c r="C53" s="32"/>
      <c r="D53" s="63" t="s">
        <v>439</v>
      </c>
      <c r="E53" s="64">
        <v>1</v>
      </c>
      <c r="F53" s="144">
        <v>1</v>
      </c>
      <c r="G53" s="65">
        <v>2007</v>
      </c>
      <c r="H53" s="62">
        <f t="shared" si="0"/>
        <v>0</v>
      </c>
      <c r="I53" s="65">
        <v>0</v>
      </c>
      <c r="J53" s="62">
        <f t="shared" si="1"/>
        <v>0</v>
      </c>
      <c r="K53" s="328"/>
    </row>
    <row r="54" spans="1:11" ht="23.25" thickBot="1">
      <c r="A54" s="24"/>
      <c r="B54" s="32"/>
      <c r="C54" s="32"/>
      <c r="D54" s="63" t="s">
        <v>440</v>
      </c>
      <c r="E54" s="64">
        <v>1</v>
      </c>
      <c r="F54" s="144">
        <v>1</v>
      </c>
      <c r="G54" s="65">
        <v>2007</v>
      </c>
      <c r="H54" s="62">
        <f t="shared" si="0"/>
        <v>0</v>
      </c>
      <c r="I54" s="65">
        <v>0</v>
      </c>
      <c r="J54" s="62">
        <f t="shared" si="1"/>
        <v>0</v>
      </c>
      <c r="K54" s="328"/>
    </row>
    <row r="55" spans="1:11" ht="23.25" thickBot="1">
      <c r="A55" s="24"/>
      <c r="B55" s="32"/>
      <c r="C55" s="32"/>
      <c r="D55" s="63" t="s">
        <v>473</v>
      </c>
      <c r="E55" s="64">
        <v>10</v>
      </c>
      <c r="F55" s="144">
        <v>1</v>
      </c>
      <c r="G55" s="65">
        <v>2013</v>
      </c>
      <c r="H55" s="62">
        <f t="shared" si="0"/>
        <v>10</v>
      </c>
      <c r="I55" s="65">
        <v>10</v>
      </c>
      <c r="J55" s="62">
        <f t="shared" si="1"/>
        <v>10</v>
      </c>
      <c r="K55" s="328"/>
    </row>
    <row r="56" spans="1:11" ht="23.25" thickBot="1">
      <c r="A56" s="24"/>
      <c r="B56" s="32"/>
      <c r="C56" s="32"/>
      <c r="D56" s="63" t="s">
        <v>474</v>
      </c>
      <c r="E56" s="64">
        <v>5</v>
      </c>
      <c r="F56" s="144">
        <v>1</v>
      </c>
      <c r="G56" s="65">
        <v>2013</v>
      </c>
      <c r="H56" s="62">
        <f t="shared" si="0"/>
        <v>5</v>
      </c>
      <c r="I56" s="65">
        <v>5</v>
      </c>
      <c r="J56" s="62">
        <f t="shared" si="1"/>
        <v>5</v>
      </c>
      <c r="K56" s="328"/>
    </row>
    <row r="57" spans="1:11" ht="23.25" thickBot="1">
      <c r="A57" s="24"/>
      <c r="B57" s="32"/>
      <c r="C57" s="32"/>
      <c r="D57" s="63" t="s">
        <v>441</v>
      </c>
      <c r="E57" s="64">
        <v>1</v>
      </c>
      <c r="F57" s="144">
        <v>1</v>
      </c>
      <c r="G57" s="65">
        <v>2008</v>
      </c>
      <c r="H57" s="62">
        <f t="shared" si="0"/>
        <v>0</v>
      </c>
      <c r="I57" s="65">
        <v>0</v>
      </c>
      <c r="J57" s="62">
        <f t="shared" si="1"/>
        <v>0</v>
      </c>
      <c r="K57" s="328"/>
    </row>
    <row r="58" spans="1:11" ht="15.75" thickBot="1">
      <c r="A58" s="24"/>
      <c r="B58" s="32"/>
      <c r="C58" s="32"/>
      <c r="D58" s="63" t="s">
        <v>194</v>
      </c>
      <c r="E58" s="64">
        <v>1</v>
      </c>
      <c r="F58" s="144">
        <v>1</v>
      </c>
      <c r="G58" s="65">
        <v>2008</v>
      </c>
      <c r="H58" s="62">
        <f t="shared" si="0"/>
        <v>0</v>
      </c>
      <c r="I58" s="65">
        <v>0</v>
      </c>
      <c r="J58" s="62">
        <f t="shared" si="1"/>
        <v>0</v>
      </c>
      <c r="K58" s="328"/>
    </row>
    <row r="59" spans="1:11" ht="23.25" thickBot="1">
      <c r="A59" s="24"/>
      <c r="B59" s="32"/>
      <c r="C59" s="32"/>
      <c r="D59" s="63" t="s">
        <v>443</v>
      </c>
      <c r="E59" s="64">
        <v>1</v>
      </c>
      <c r="F59" s="144">
        <v>1</v>
      </c>
      <c r="G59" s="65">
        <v>2005</v>
      </c>
      <c r="H59" s="62">
        <f t="shared" si="0"/>
        <v>0</v>
      </c>
      <c r="I59" s="65">
        <v>1</v>
      </c>
      <c r="J59" s="62">
        <f t="shared" si="1"/>
        <v>0</v>
      </c>
      <c r="K59" s="328"/>
    </row>
    <row r="60" spans="1:11" ht="23.25" thickBot="1">
      <c r="A60" s="29"/>
      <c r="B60" s="33"/>
      <c r="C60" s="33"/>
      <c r="D60" s="258" t="s">
        <v>444</v>
      </c>
      <c r="E60" s="257">
        <v>6</v>
      </c>
      <c r="F60" s="151">
        <v>1</v>
      </c>
      <c r="G60" s="152">
        <v>2011</v>
      </c>
      <c r="H60" s="62">
        <f t="shared" si="0"/>
        <v>6</v>
      </c>
      <c r="I60" s="152">
        <v>6</v>
      </c>
      <c r="J60" s="62">
        <f t="shared" si="1"/>
        <v>6</v>
      </c>
      <c r="K60" s="329"/>
    </row>
    <row r="61" spans="1:11" ht="24.75" customHeight="1" thickBot="1">
      <c r="A61" s="352">
        <v>5</v>
      </c>
      <c r="B61" s="354" t="s">
        <v>335</v>
      </c>
      <c r="C61" s="30">
        <f>титул!B9</f>
        <v>24</v>
      </c>
      <c r="D61" s="59" t="s">
        <v>445</v>
      </c>
      <c r="E61" s="60">
        <v>1</v>
      </c>
      <c r="F61" s="61">
        <v>1</v>
      </c>
      <c r="G61" s="62">
        <v>2001</v>
      </c>
      <c r="H61" s="62">
        <f t="shared" si="0"/>
        <v>0</v>
      </c>
      <c r="I61" s="62">
        <v>1</v>
      </c>
      <c r="J61" s="62">
        <f t="shared" si="1"/>
        <v>0</v>
      </c>
      <c r="K61" s="327">
        <f>SUM(H61:H66)/C61</f>
        <v>0.75</v>
      </c>
    </row>
    <row r="62" spans="1:11" ht="23.25" thickBot="1">
      <c r="A62" s="353"/>
      <c r="B62" s="319"/>
      <c r="C62" s="32"/>
      <c r="D62" s="63" t="s">
        <v>446</v>
      </c>
      <c r="E62" s="64">
        <v>1</v>
      </c>
      <c r="F62" s="144">
        <v>1</v>
      </c>
      <c r="G62" s="65">
        <v>2006</v>
      </c>
      <c r="H62" s="62">
        <f t="shared" si="0"/>
        <v>0</v>
      </c>
      <c r="I62" s="65">
        <v>0</v>
      </c>
      <c r="J62" s="62">
        <f t="shared" si="1"/>
        <v>0</v>
      </c>
      <c r="K62" s="328"/>
    </row>
    <row r="63" spans="1:11" ht="23.25" thickBot="1">
      <c r="A63" s="353"/>
      <c r="B63" s="319"/>
      <c r="C63" s="32"/>
      <c r="D63" s="63" t="s">
        <v>447</v>
      </c>
      <c r="E63" s="64">
        <v>3</v>
      </c>
      <c r="F63" s="144">
        <v>1</v>
      </c>
      <c r="G63" s="65">
        <v>2009</v>
      </c>
      <c r="H63" s="62">
        <f t="shared" si="0"/>
        <v>3</v>
      </c>
      <c r="I63" s="65">
        <v>3</v>
      </c>
      <c r="J63" s="62">
        <f t="shared" si="1"/>
        <v>3</v>
      </c>
      <c r="K63" s="328"/>
    </row>
    <row r="64" spans="1:11" ht="23.25" thickBot="1">
      <c r="A64" s="353"/>
      <c r="B64" s="319"/>
      <c r="C64" s="32"/>
      <c r="D64" s="145" t="s">
        <v>394</v>
      </c>
      <c r="E64" s="64">
        <v>15</v>
      </c>
      <c r="F64" s="144">
        <v>1</v>
      </c>
      <c r="G64" s="65">
        <v>2014</v>
      </c>
      <c r="H64" s="62">
        <f t="shared" si="0"/>
        <v>15</v>
      </c>
      <c r="I64" s="65">
        <v>15</v>
      </c>
      <c r="J64" s="62">
        <f t="shared" si="1"/>
        <v>15</v>
      </c>
      <c r="K64" s="328"/>
    </row>
    <row r="65" spans="1:11" ht="23.25" thickBot="1">
      <c r="A65" s="353"/>
      <c r="B65" s="319"/>
      <c r="C65" s="32"/>
      <c r="D65" s="63" t="s">
        <v>448</v>
      </c>
      <c r="E65" s="64">
        <v>3</v>
      </c>
      <c r="F65" s="144">
        <v>1</v>
      </c>
      <c r="G65" s="65">
        <v>2006</v>
      </c>
      <c r="H65" s="62">
        <f t="shared" si="0"/>
        <v>0</v>
      </c>
      <c r="I65" s="65">
        <v>3</v>
      </c>
      <c r="J65" s="62">
        <f t="shared" si="1"/>
        <v>0</v>
      </c>
      <c r="K65" s="328"/>
    </row>
    <row r="66" spans="1:11" ht="23.25" thickBot="1">
      <c r="A66" s="334"/>
      <c r="B66" s="333"/>
      <c r="C66" s="33"/>
      <c r="D66" s="258" t="s">
        <v>195</v>
      </c>
      <c r="E66" s="257">
        <v>2</v>
      </c>
      <c r="F66" s="151">
        <v>1</v>
      </c>
      <c r="G66" s="152">
        <v>2001</v>
      </c>
      <c r="H66" s="62">
        <f t="shared" si="0"/>
        <v>0</v>
      </c>
      <c r="I66" s="152">
        <v>2</v>
      </c>
      <c r="J66" s="62">
        <f t="shared" si="1"/>
        <v>0</v>
      </c>
      <c r="K66" s="329"/>
    </row>
    <row r="67" spans="1:11" ht="24.75" customHeight="1" thickBot="1">
      <c r="A67" s="352">
        <v>6</v>
      </c>
      <c r="B67" s="354" t="s">
        <v>431</v>
      </c>
      <c r="C67" s="30">
        <f>титул!B8</f>
        <v>33</v>
      </c>
      <c r="D67" s="59" t="s">
        <v>449</v>
      </c>
      <c r="E67" s="60">
        <v>1</v>
      </c>
      <c r="F67" s="61">
        <v>1</v>
      </c>
      <c r="G67" s="62">
        <v>2005</v>
      </c>
      <c r="H67" s="62">
        <f t="shared" si="0"/>
        <v>0</v>
      </c>
      <c r="I67" s="62">
        <v>1</v>
      </c>
      <c r="J67" s="62">
        <f t="shared" si="1"/>
        <v>0</v>
      </c>
      <c r="K67" s="327">
        <f>SUM(H67:H79)/C67</f>
        <v>0.42424242424242425</v>
      </c>
    </row>
    <row r="68" spans="1:11" ht="23.25" thickBot="1">
      <c r="A68" s="353"/>
      <c r="B68" s="319"/>
      <c r="C68" s="32"/>
      <c r="D68" s="63" t="s">
        <v>450</v>
      </c>
      <c r="E68" s="64">
        <v>1</v>
      </c>
      <c r="F68" s="144">
        <v>1</v>
      </c>
      <c r="G68" s="65">
        <v>2005</v>
      </c>
      <c r="H68" s="62">
        <f t="shared" si="0"/>
        <v>0</v>
      </c>
      <c r="I68" s="65">
        <v>1</v>
      </c>
      <c r="J68" s="62">
        <f t="shared" si="1"/>
        <v>0</v>
      </c>
      <c r="K68" s="328"/>
    </row>
    <row r="69" spans="1:11" ht="23.25" thickBot="1">
      <c r="A69" s="24"/>
      <c r="B69" s="32"/>
      <c r="C69" s="32"/>
      <c r="D69" s="63" t="s">
        <v>548</v>
      </c>
      <c r="E69" s="64">
        <v>1</v>
      </c>
      <c r="F69" s="144">
        <v>1</v>
      </c>
      <c r="G69" s="65">
        <v>2006</v>
      </c>
      <c r="H69" s="62">
        <f t="shared" si="0"/>
        <v>0</v>
      </c>
      <c r="I69" s="65">
        <v>1</v>
      </c>
      <c r="J69" s="62">
        <f t="shared" si="1"/>
        <v>0</v>
      </c>
      <c r="K69" s="328"/>
    </row>
    <row r="70" spans="1:11" ht="11.25" customHeight="1" thickBot="1">
      <c r="A70" s="24"/>
      <c r="B70" s="32"/>
      <c r="C70" s="32"/>
      <c r="D70" s="63" t="s">
        <v>451</v>
      </c>
      <c r="E70" s="64">
        <v>1</v>
      </c>
      <c r="F70" s="144">
        <v>1</v>
      </c>
      <c r="G70" s="65">
        <v>2007</v>
      </c>
      <c r="H70" s="62">
        <f aca="true" t="shared" si="2" ref="H70:H134">IF(G70&gt;2008,E70,0)</f>
        <v>0</v>
      </c>
      <c r="I70" s="65">
        <v>0</v>
      </c>
      <c r="J70" s="62">
        <f aca="true" t="shared" si="3" ref="J70:J134">IF(G70&gt;2008,I70,0)</f>
        <v>0</v>
      </c>
      <c r="K70" s="328"/>
    </row>
    <row r="71" spans="1:11" ht="24" customHeight="1" thickBot="1">
      <c r="A71" s="24"/>
      <c r="B71" s="32"/>
      <c r="C71" s="32"/>
      <c r="D71" s="63" t="s">
        <v>469</v>
      </c>
      <c r="E71" s="64">
        <v>10</v>
      </c>
      <c r="F71" s="144">
        <v>1</v>
      </c>
      <c r="G71" s="65">
        <v>2013</v>
      </c>
      <c r="H71" s="62">
        <f t="shared" si="2"/>
        <v>10</v>
      </c>
      <c r="I71" s="65">
        <v>10</v>
      </c>
      <c r="J71" s="62">
        <f t="shared" si="3"/>
        <v>10</v>
      </c>
      <c r="K71" s="328"/>
    </row>
    <row r="72" spans="1:11" ht="23.25" thickBot="1">
      <c r="A72" s="24"/>
      <c r="B72" s="166"/>
      <c r="C72" s="32"/>
      <c r="D72" s="63" t="s">
        <v>452</v>
      </c>
      <c r="E72" s="64">
        <v>3</v>
      </c>
      <c r="F72" s="144">
        <v>1</v>
      </c>
      <c r="G72" s="65">
        <v>2009</v>
      </c>
      <c r="H72" s="62">
        <f t="shared" si="2"/>
        <v>3</v>
      </c>
      <c r="I72" s="65">
        <v>3</v>
      </c>
      <c r="J72" s="62">
        <f t="shared" si="3"/>
        <v>3</v>
      </c>
      <c r="K72" s="328"/>
    </row>
    <row r="73" spans="1:11" ht="11.25" customHeight="1" thickBot="1">
      <c r="A73" s="24"/>
      <c r="B73" s="32"/>
      <c r="C73" s="32"/>
      <c r="D73" s="63" t="s">
        <v>453</v>
      </c>
      <c r="E73" s="64">
        <v>3</v>
      </c>
      <c r="F73" s="144">
        <v>1</v>
      </c>
      <c r="G73" s="65">
        <v>2007</v>
      </c>
      <c r="H73" s="62">
        <f t="shared" si="2"/>
        <v>0</v>
      </c>
      <c r="I73" s="65">
        <v>0</v>
      </c>
      <c r="J73" s="62">
        <f t="shared" si="3"/>
        <v>0</v>
      </c>
      <c r="K73" s="328"/>
    </row>
    <row r="74" spans="1:11" ht="11.25" customHeight="1" thickBot="1">
      <c r="A74" s="24"/>
      <c r="B74" s="32"/>
      <c r="C74" s="32"/>
      <c r="D74" s="63" t="s">
        <v>454</v>
      </c>
      <c r="E74" s="64">
        <v>1</v>
      </c>
      <c r="F74" s="144">
        <v>1</v>
      </c>
      <c r="G74" s="65">
        <v>2001</v>
      </c>
      <c r="H74" s="62">
        <f t="shared" si="2"/>
        <v>0</v>
      </c>
      <c r="I74" s="65">
        <v>1</v>
      </c>
      <c r="J74" s="62">
        <f t="shared" si="3"/>
        <v>0</v>
      </c>
      <c r="K74" s="328"/>
    </row>
    <row r="75" spans="1:11" ht="11.25" customHeight="1" thickBot="1">
      <c r="A75" s="24"/>
      <c r="B75" s="166"/>
      <c r="C75" s="32"/>
      <c r="D75" s="63" t="s">
        <v>455</v>
      </c>
      <c r="E75" s="64">
        <v>1</v>
      </c>
      <c r="F75" s="144">
        <v>1</v>
      </c>
      <c r="G75" s="65">
        <v>2001</v>
      </c>
      <c r="H75" s="62">
        <f t="shared" si="2"/>
        <v>0</v>
      </c>
      <c r="I75" s="65">
        <v>0</v>
      </c>
      <c r="J75" s="62">
        <f t="shared" si="3"/>
        <v>0</v>
      </c>
      <c r="K75" s="328"/>
    </row>
    <row r="76" spans="1:11" ht="11.25" customHeight="1" thickBot="1">
      <c r="A76" s="24"/>
      <c r="B76" s="32"/>
      <c r="C76" s="32"/>
      <c r="D76" s="63" t="s">
        <v>549</v>
      </c>
      <c r="E76" s="64">
        <v>30</v>
      </c>
      <c r="F76" s="144">
        <v>1</v>
      </c>
      <c r="G76" s="65">
        <v>2000</v>
      </c>
      <c r="H76" s="62">
        <f t="shared" si="2"/>
        <v>0</v>
      </c>
      <c r="I76" s="65">
        <v>30</v>
      </c>
      <c r="J76" s="62">
        <f t="shared" si="3"/>
        <v>0</v>
      </c>
      <c r="K76" s="328"/>
    </row>
    <row r="77" spans="1:11" ht="23.25" thickBot="1">
      <c r="A77" s="24"/>
      <c r="B77" s="32"/>
      <c r="C77" s="32"/>
      <c r="D77" s="63" t="s">
        <v>450</v>
      </c>
      <c r="E77" s="64">
        <v>2</v>
      </c>
      <c r="F77" s="144">
        <v>1</v>
      </c>
      <c r="G77" s="65">
        <v>2005</v>
      </c>
      <c r="H77" s="62">
        <f t="shared" si="2"/>
        <v>0</v>
      </c>
      <c r="I77" s="65">
        <v>0</v>
      </c>
      <c r="J77" s="62">
        <f t="shared" si="3"/>
        <v>0</v>
      </c>
      <c r="K77" s="328"/>
    </row>
    <row r="78" spans="1:11" ht="23.25" thickBot="1">
      <c r="A78" s="24"/>
      <c r="B78" s="166"/>
      <c r="C78" s="32"/>
      <c r="D78" s="63" t="s">
        <v>458</v>
      </c>
      <c r="E78" s="64">
        <v>1</v>
      </c>
      <c r="F78" s="144">
        <v>1</v>
      </c>
      <c r="G78" s="65">
        <v>2010</v>
      </c>
      <c r="H78" s="62">
        <f t="shared" si="2"/>
        <v>1</v>
      </c>
      <c r="I78" s="65">
        <v>0</v>
      </c>
      <c r="J78" s="62">
        <f t="shared" si="3"/>
        <v>0</v>
      </c>
      <c r="K78" s="328"/>
    </row>
    <row r="79" spans="1:11" ht="23.25" thickBot="1">
      <c r="A79" s="29"/>
      <c r="B79" s="33"/>
      <c r="C79" s="33"/>
      <c r="D79" s="66" t="s">
        <v>459</v>
      </c>
      <c r="E79" s="67">
        <v>2</v>
      </c>
      <c r="F79" s="151">
        <v>1</v>
      </c>
      <c r="G79" s="152">
        <v>2004</v>
      </c>
      <c r="H79" s="62">
        <f t="shared" si="2"/>
        <v>0</v>
      </c>
      <c r="I79" s="152">
        <v>0</v>
      </c>
      <c r="J79" s="62">
        <f t="shared" si="3"/>
        <v>0</v>
      </c>
      <c r="K79" s="329"/>
    </row>
    <row r="80" spans="1:11" ht="23.25" thickBot="1">
      <c r="A80" s="77">
        <v>7</v>
      </c>
      <c r="B80" s="30" t="s">
        <v>417</v>
      </c>
      <c r="C80" s="30">
        <f>титул!B8</f>
        <v>33</v>
      </c>
      <c r="D80" s="149" t="s">
        <v>462</v>
      </c>
      <c r="E80" s="60">
        <v>1</v>
      </c>
      <c r="F80" s="61">
        <v>1</v>
      </c>
      <c r="G80" s="62">
        <v>2007</v>
      </c>
      <c r="H80" s="62">
        <f t="shared" si="2"/>
        <v>0</v>
      </c>
      <c r="I80" s="62">
        <v>1</v>
      </c>
      <c r="J80" s="62">
        <f t="shared" si="3"/>
        <v>0</v>
      </c>
      <c r="K80" s="327">
        <f>SUM(H80:H95)/C80</f>
        <v>0.6666666666666666</v>
      </c>
    </row>
    <row r="81" spans="1:11" ht="23.25" thickBot="1">
      <c r="A81" s="169"/>
      <c r="B81" s="166"/>
      <c r="C81" s="32"/>
      <c r="D81" s="63" t="s">
        <v>463</v>
      </c>
      <c r="E81" s="64">
        <v>4</v>
      </c>
      <c r="F81" s="144">
        <v>1</v>
      </c>
      <c r="G81" s="65">
        <v>2008</v>
      </c>
      <c r="H81" s="62">
        <f t="shared" si="2"/>
        <v>0</v>
      </c>
      <c r="I81" s="65">
        <v>4</v>
      </c>
      <c r="J81" s="62">
        <f t="shared" si="3"/>
        <v>0</v>
      </c>
      <c r="K81" s="328"/>
    </row>
    <row r="82" spans="1:11" ht="23.25" thickBot="1">
      <c r="A82" s="169"/>
      <c r="B82" s="166"/>
      <c r="C82" s="32"/>
      <c r="D82" s="63" t="s">
        <v>397</v>
      </c>
      <c r="E82" s="64">
        <v>5</v>
      </c>
      <c r="F82" s="144">
        <v>1</v>
      </c>
      <c r="G82" s="65">
        <v>2014</v>
      </c>
      <c r="H82" s="62">
        <f t="shared" si="2"/>
        <v>5</v>
      </c>
      <c r="I82" s="65">
        <v>5</v>
      </c>
      <c r="J82" s="62">
        <f t="shared" si="3"/>
        <v>5</v>
      </c>
      <c r="K82" s="328"/>
    </row>
    <row r="83" spans="1:11" ht="15.75" thickBot="1">
      <c r="A83" s="142"/>
      <c r="B83" s="32"/>
      <c r="C83" s="32"/>
      <c r="D83" s="145" t="s">
        <v>464</v>
      </c>
      <c r="E83" s="64">
        <v>1</v>
      </c>
      <c r="F83" s="144">
        <v>1</v>
      </c>
      <c r="G83" s="65">
        <v>1999</v>
      </c>
      <c r="H83" s="62">
        <f t="shared" si="2"/>
        <v>0</v>
      </c>
      <c r="I83" s="65">
        <v>1</v>
      </c>
      <c r="J83" s="62">
        <f t="shared" si="3"/>
        <v>0</v>
      </c>
      <c r="K83" s="328"/>
    </row>
    <row r="84" spans="1:11" ht="23.25" thickBot="1">
      <c r="A84" s="142"/>
      <c r="B84" s="32"/>
      <c r="C84" s="32"/>
      <c r="D84" s="145" t="s">
        <v>465</v>
      </c>
      <c r="E84" s="64">
        <v>1</v>
      </c>
      <c r="F84" s="144">
        <v>1</v>
      </c>
      <c r="G84" s="65">
        <v>2005</v>
      </c>
      <c r="H84" s="62">
        <f t="shared" si="2"/>
        <v>0</v>
      </c>
      <c r="I84" s="65">
        <v>0</v>
      </c>
      <c r="J84" s="62">
        <f t="shared" si="3"/>
        <v>0</v>
      </c>
      <c r="K84" s="328"/>
    </row>
    <row r="85" spans="1:11" ht="23.25" thickBot="1">
      <c r="A85" s="142"/>
      <c r="B85" s="32"/>
      <c r="C85" s="32"/>
      <c r="D85" s="63" t="s">
        <v>404</v>
      </c>
      <c r="E85" s="64">
        <v>5</v>
      </c>
      <c r="F85" s="144">
        <v>1</v>
      </c>
      <c r="G85" s="65">
        <v>2013</v>
      </c>
      <c r="H85" s="62">
        <f t="shared" si="2"/>
        <v>5</v>
      </c>
      <c r="I85" s="65">
        <v>5</v>
      </c>
      <c r="J85" s="62">
        <f t="shared" si="3"/>
        <v>5</v>
      </c>
      <c r="K85" s="328"/>
    </row>
    <row r="86" spans="1:11" ht="15.75" thickBot="1">
      <c r="A86" s="142"/>
      <c r="B86" s="32"/>
      <c r="C86" s="32"/>
      <c r="D86" s="63" t="s">
        <v>405</v>
      </c>
      <c r="E86" s="64">
        <v>1</v>
      </c>
      <c r="F86" s="144">
        <v>1</v>
      </c>
      <c r="G86" s="65">
        <v>2003</v>
      </c>
      <c r="H86" s="62">
        <f t="shared" si="2"/>
        <v>0</v>
      </c>
      <c r="I86" s="65">
        <v>1</v>
      </c>
      <c r="J86" s="62">
        <f t="shared" si="3"/>
        <v>0</v>
      </c>
      <c r="K86" s="328"/>
    </row>
    <row r="87" spans="1:11" ht="23.25" thickBot="1">
      <c r="A87" s="169"/>
      <c r="B87" s="32"/>
      <c r="C87" s="32"/>
      <c r="D87" s="63" t="s">
        <v>466</v>
      </c>
      <c r="E87" s="64">
        <v>1</v>
      </c>
      <c r="F87" s="144">
        <v>1</v>
      </c>
      <c r="G87" s="65">
        <v>2008</v>
      </c>
      <c r="H87" s="62">
        <f t="shared" si="2"/>
        <v>0</v>
      </c>
      <c r="I87" s="65">
        <v>1</v>
      </c>
      <c r="J87" s="62">
        <f t="shared" si="3"/>
        <v>0</v>
      </c>
      <c r="K87" s="328"/>
    </row>
    <row r="88" spans="1:11" ht="11.25" customHeight="1" thickBot="1">
      <c r="A88" s="142"/>
      <c r="B88" s="166"/>
      <c r="C88" s="32"/>
      <c r="D88" s="63" t="s">
        <v>467</v>
      </c>
      <c r="E88" s="64">
        <v>1</v>
      </c>
      <c r="F88" s="144">
        <v>1</v>
      </c>
      <c r="G88" s="65">
        <v>2006</v>
      </c>
      <c r="H88" s="62">
        <f t="shared" si="2"/>
        <v>0</v>
      </c>
      <c r="I88" s="65">
        <v>0</v>
      </c>
      <c r="J88" s="62">
        <f t="shared" si="3"/>
        <v>0</v>
      </c>
      <c r="K88" s="328"/>
    </row>
    <row r="89" spans="1:11" ht="23.25" thickBot="1">
      <c r="A89" s="142"/>
      <c r="B89" s="32"/>
      <c r="C89" s="32"/>
      <c r="D89" s="63" t="s">
        <v>217</v>
      </c>
      <c r="E89" s="64">
        <v>1</v>
      </c>
      <c r="F89" s="144">
        <v>1</v>
      </c>
      <c r="G89" s="65">
        <v>2009</v>
      </c>
      <c r="H89" s="62">
        <f t="shared" si="2"/>
        <v>1</v>
      </c>
      <c r="I89" s="65">
        <v>1</v>
      </c>
      <c r="J89" s="62">
        <f t="shared" si="3"/>
        <v>1</v>
      </c>
      <c r="K89" s="328"/>
    </row>
    <row r="90" spans="1:11" ht="11.25" customHeight="1" thickBot="1">
      <c r="A90" s="169"/>
      <c r="B90" s="32"/>
      <c r="C90" s="32"/>
      <c r="D90" s="145" t="s">
        <v>218</v>
      </c>
      <c r="E90" s="64">
        <v>2</v>
      </c>
      <c r="F90" s="144">
        <v>1</v>
      </c>
      <c r="G90" s="65">
        <v>2006</v>
      </c>
      <c r="H90" s="62">
        <f t="shared" si="2"/>
        <v>0</v>
      </c>
      <c r="I90" s="65">
        <v>2</v>
      </c>
      <c r="J90" s="62">
        <f t="shared" si="3"/>
        <v>0</v>
      </c>
      <c r="K90" s="328"/>
    </row>
    <row r="91" spans="1:11" ht="11.25" customHeight="1" thickBot="1">
      <c r="A91" s="142"/>
      <c r="B91" s="32"/>
      <c r="C91" s="32"/>
      <c r="D91" s="145" t="s">
        <v>219</v>
      </c>
      <c r="E91" s="64">
        <v>10</v>
      </c>
      <c r="F91" s="144">
        <v>1</v>
      </c>
      <c r="G91" s="65">
        <v>2008</v>
      </c>
      <c r="H91" s="62">
        <f t="shared" si="2"/>
        <v>0</v>
      </c>
      <c r="I91" s="65">
        <v>10</v>
      </c>
      <c r="J91" s="62">
        <f t="shared" si="3"/>
        <v>0</v>
      </c>
      <c r="K91" s="328"/>
    </row>
    <row r="92" spans="1:11" ht="23.25" thickBot="1">
      <c r="A92" s="142"/>
      <c r="B92" s="166"/>
      <c r="C92" s="32"/>
      <c r="D92" s="145" t="s">
        <v>220</v>
      </c>
      <c r="E92" s="64">
        <v>1</v>
      </c>
      <c r="F92" s="144">
        <v>1</v>
      </c>
      <c r="G92" s="65">
        <v>2007</v>
      </c>
      <c r="H92" s="62">
        <f t="shared" si="2"/>
        <v>0</v>
      </c>
      <c r="I92" s="65">
        <v>1</v>
      </c>
      <c r="J92" s="62">
        <f t="shared" si="3"/>
        <v>0</v>
      </c>
      <c r="K92" s="328"/>
    </row>
    <row r="93" spans="1:11" ht="23.25" thickBot="1">
      <c r="A93" s="169"/>
      <c r="B93" s="32"/>
      <c r="C93" s="32"/>
      <c r="D93" s="145" t="s">
        <v>221</v>
      </c>
      <c r="E93" s="64">
        <v>11</v>
      </c>
      <c r="F93" s="144">
        <v>1</v>
      </c>
      <c r="G93" s="65">
        <v>2009</v>
      </c>
      <c r="H93" s="62">
        <f t="shared" si="2"/>
        <v>11</v>
      </c>
      <c r="I93" s="65">
        <v>0</v>
      </c>
      <c r="J93" s="62">
        <f t="shared" si="3"/>
        <v>0</v>
      </c>
      <c r="K93" s="328"/>
    </row>
    <row r="94" spans="1:11" ht="23.25" thickBot="1">
      <c r="A94" s="142"/>
      <c r="B94" s="32"/>
      <c r="C94" s="32"/>
      <c r="D94" s="145" t="s">
        <v>222</v>
      </c>
      <c r="E94" s="64">
        <v>6</v>
      </c>
      <c r="F94" s="144">
        <v>1</v>
      </c>
      <c r="G94" s="65">
        <v>2005</v>
      </c>
      <c r="H94" s="62">
        <f t="shared" si="2"/>
        <v>0</v>
      </c>
      <c r="I94" s="65">
        <v>0</v>
      </c>
      <c r="J94" s="62">
        <f t="shared" si="3"/>
        <v>0</v>
      </c>
      <c r="K94" s="328"/>
    </row>
    <row r="95" spans="1:11" ht="23.25" thickBot="1">
      <c r="A95" s="170"/>
      <c r="B95" s="33"/>
      <c r="C95" s="33"/>
      <c r="D95" s="66" t="s">
        <v>223</v>
      </c>
      <c r="E95" s="67">
        <v>1</v>
      </c>
      <c r="F95" s="151">
        <v>1</v>
      </c>
      <c r="G95" s="152">
        <v>2004</v>
      </c>
      <c r="H95" s="62">
        <f t="shared" si="2"/>
        <v>0</v>
      </c>
      <c r="I95" s="152">
        <v>0</v>
      </c>
      <c r="J95" s="62">
        <f t="shared" si="3"/>
        <v>0</v>
      </c>
      <c r="K95" s="329"/>
    </row>
    <row r="96" spans="1:11" ht="11.25" customHeight="1" thickBot="1">
      <c r="A96" s="320">
        <v>8</v>
      </c>
      <c r="B96" s="354" t="s">
        <v>432</v>
      </c>
      <c r="C96" s="30">
        <f>титул!B8</f>
        <v>33</v>
      </c>
      <c r="D96" s="149" t="s">
        <v>233</v>
      </c>
      <c r="E96" s="60">
        <v>2</v>
      </c>
      <c r="F96" s="61">
        <v>1</v>
      </c>
      <c r="G96" s="62">
        <v>2003</v>
      </c>
      <c r="H96" s="62">
        <f t="shared" si="2"/>
        <v>0</v>
      </c>
      <c r="I96" s="62">
        <v>2</v>
      </c>
      <c r="J96" s="62">
        <f t="shared" si="3"/>
        <v>0</v>
      </c>
      <c r="K96" s="327">
        <f>SUM(H96:H119)/C96</f>
        <v>0.18181818181818182</v>
      </c>
    </row>
    <row r="97" spans="1:11" ht="23.25" thickBot="1">
      <c r="A97" s="321"/>
      <c r="B97" s="319"/>
      <c r="C97" s="32"/>
      <c r="D97" s="145" t="s">
        <v>550</v>
      </c>
      <c r="E97" s="64">
        <v>6</v>
      </c>
      <c r="F97" s="144">
        <v>1</v>
      </c>
      <c r="G97" s="65">
        <v>1999</v>
      </c>
      <c r="H97" s="62">
        <f t="shared" si="2"/>
        <v>0</v>
      </c>
      <c r="I97" s="65">
        <v>6</v>
      </c>
      <c r="J97" s="62">
        <f t="shared" si="3"/>
        <v>0</v>
      </c>
      <c r="K97" s="328"/>
    </row>
    <row r="98" spans="1:11" ht="24" customHeight="1" thickBot="1">
      <c r="A98" s="142"/>
      <c r="B98" s="32"/>
      <c r="C98" s="32"/>
      <c r="D98" s="145" t="s">
        <v>235</v>
      </c>
      <c r="E98" s="64">
        <v>1</v>
      </c>
      <c r="F98" s="144">
        <v>1</v>
      </c>
      <c r="G98" s="65">
        <v>2005</v>
      </c>
      <c r="H98" s="62">
        <f t="shared" si="2"/>
        <v>0</v>
      </c>
      <c r="I98" s="65">
        <v>1</v>
      </c>
      <c r="J98" s="62">
        <f t="shared" si="3"/>
        <v>0</v>
      </c>
      <c r="K98" s="328"/>
    </row>
    <row r="99" spans="1:11" ht="23.25" thickBot="1">
      <c r="A99" s="142"/>
      <c r="B99" s="32"/>
      <c r="C99" s="32"/>
      <c r="D99" s="145" t="s">
        <v>551</v>
      </c>
      <c r="E99" s="64">
        <v>1</v>
      </c>
      <c r="F99" s="144">
        <v>1</v>
      </c>
      <c r="G99" s="65">
        <v>2009</v>
      </c>
      <c r="H99" s="62">
        <f t="shared" si="2"/>
        <v>1</v>
      </c>
      <c r="I99" s="65">
        <v>1</v>
      </c>
      <c r="J99" s="62">
        <f t="shared" si="3"/>
        <v>1</v>
      </c>
      <c r="K99" s="328"/>
    </row>
    <row r="100" spans="1:11" ht="23.25" thickBot="1">
      <c r="A100" s="169"/>
      <c r="B100" s="166"/>
      <c r="C100" s="32"/>
      <c r="D100" s="145" t="s">
        <v>232</v>
      </c>
      <c r="E100" s="64">
        <v>1</v>
      </c>
      <c r="F100" s="144">
        <v>1</v>
      </c>
      <c r="G100" s="65">
        <v>2006</v>
      </c>
      <c r="H100" s="62">
        <f t="shared" si="2"/>
        <v>0</v>
      </c>
      <c r="I100" s="65">
        <v>1</v>
      </c>
      <c r="J100" s="62">
        <f t="shared" si="3"/>
        <v>0</v>
      </c>
      <c r="K100" s="328"/>
    </row>
    <row r="101" spans="1:11" ht="23.25" thickBot="1">
      <c r="A101" s="142"/>
      <c r="B101" s="32"/>
      <c r="C101" s="32"/>
      <c r="D101" s="145" t="s">
        <v>238</v>
      </c>
      <c r="E101" s="64">
        <v>1</v>
      </c>
      <c r="F101" s="144">
        <v>1</v>
      </c>
      <c r="G101" s="65">
        <v>2005</v>
      </c>
      <c r="H101" s="62">
        <f t="shared" si="2"/>
        <v>0</v>
      </c>
      <c r="I101" s="65">
        <v>1</v>
      </c>
      <c r="J101" s="62">
        <f t="shared" si="3"/>
        <v>0</v>
      </c>
      <c r="K101" s="328"/>
    </row>
    <row r="102" spans="1:11" ht="23.25" thickBot="1">
      <c r="A102" s="142"/>
      <c r="B102" s="32"/>
      <c r="C102" s="32"/>
      <c r="D102" s="145" t="s">
        <v>237</v>
      </c>
      <c r="E102" s="64">
        <v>1</v>
      </c>
      <c r="F102" s="144">
        <v>1</v>
      </c>
      <c r="G102" s="65">
        <v>2007</v>
      </c>
      <c r="H102" s="62">
        <f t="shared" si="2"/>
        <v>0</v>
      </c>
      <c r="I102" s="65">
        <v>1</v>
      </c>
      <c r="J102" s="62">
        <f t="shared" si="3"/>
        <v>0</v>
      </c>
      <c r="K102" s="328"/>
    </row>
    <row r="103" spans="1:11" ht="11.25" customHeight="1" thickBot="1">
      <c r="A103" s="169"/>
      <c r="B103" s="166"/>
      <c r="C103" s="32"/>
      <c r="D103" s="145" t="s">
        <v>239</v>
      </c>
      <c r="E103" s="64">
        <v>3</v>
      </c>
      <c r="F103" s="144">
        <v>1</v>
      </c>
      <c r="G103" s="65">
        <v>2002</v>
      </c>
      <c r="H103" s="62">
        <f t="shared" si="2"/>
        <v>0</v>
      </c>
      <c r="I103" s="65">
        <v>3</v>
      </c>
      <c r="J103" s="62">
        <f t="shared" si="3"/>
        <v>0</v>
      </c>
      <c r="K103" s="328"/>
    </row>
    <row r="104" spans="1:11" ht="11.25" customHeight="1" thickBot="1">
      <c r="A104" s="142"/>
      <c r="B104" s="32"/>
      <c r="C104" s="32"/>
      <c r="D104" s="145" t="s">
        <v>225</v>
      </c>
      <c r="E104" s="64">
        <v>1</v>
      </c>
      <c r="F104" s="144">
        <v>1</v>
      </c>
      <c r="G104" s="65">
        <v>2003</v>
      </c>
      <c r="H104" s="62">
        <f t="shared" si="2"/>
        <v>0</v>
      </c>
      <c r="I104" s="65">
        <v>1</v>
      </c>
      <c r="J104" s="62">
        <f t="shared" si="3"/>
        <v>0</v>
      </c>
      <c r="K104" s="328"/>
    </row>
    <row r="105" spans="1:11" ht="23.25" thickBot="1">
      <c r="A105" s="142"/>
      <c r="B105" s="32"/>
      <c r="C105" s="32"/>
      <c r="D105" s="145" t="s">
        <v>224</v>
      </c>
      <c r="E105" s="64">
        <v>3</v>
      </c>
      <c r="F105" s="144">
        <v>1</v>
      </c>
      <c r="G105" s="65">
        <v>2010</v>
      </c>
      <c r="H105" s="62">
        <f t="shared" si="2"/>
        <v>3</v>
      </c>
      <c r="I105" s="65">
        <v>3</v>
      </c>
      <c r="J105" s="62">
        <f t="shared" si="3"/>
        <v>3</v>
      </c>
      <c r="K105" s="328"/>
    </row>
    <row r="106" spans="1:11" ht="23.25" thickBot="1">
      <c r="A106" s="169"/>
      <c r="B106" s="166"/>
      <c r="C106" s="32"/>
      <c r="D106" s="145" t="s">
        <v>552</v>
      </c>
      <c r="E106" s="64">
        <v>2</v>
      </c>
      <c r="F106" s="144">
        <v>1</v>
      </c>
      <c r="G106" s="65">
        <v>2002</v>
      </c>
      <c r="H106" s="62">
        <f t="shared" si="2"/>
        <v>0</v>
      </c>
      <c r="I106" s="65">
        <v>2</v>
      </c>
      <c r="J106" s="62">
        <f t="shared" si="3"/>
        <v>0</v>
      </c>
      <c r="K106" s="328"/>
    </row>
    <row r="107" spans="1:11" ht="11.25" customHeight="1" thickBot="1">
      <c r="A107" s="142"/>
      <c r="B107" s="32"/>
      <c r="C107" s="32"/>
      <c r="D107" s="145" t="s">
        <v>234</v>
      </c>
      <c r="E107" s="64">
        <v>1</v>
      </c>
      <c r="F107" s="144">
        <v>1</v>
      </c>
      <c r="G107" s="65">
        <v>2007</v>
      </c>
      <c r="H107" s="62">
        <f t="shared" si="2"/>
        <v>0</v>
      </c>
      <c r="I107" s="65">
        <v>1</v>
      </c>
      <c r="J107" s="62">
        <f t="shared" si="3"/>
        <v>0</v>
      </c>
      <c r="K107" s="328"/>
    </row>
    <row r="108" spans="1:11" ht="11.25" customHeight="1" thickBot="1">
      <c r="A108" s="142"/>
      <c r="B108" s="32"/>
      <c r="C108" s="32"/>
      <c r="D108" s="145" t="s">
        <v>562</v>
      </c>
      <c r="E108" s="64">
        <v>1</v>
      </c>
      <c r="F108" s="144">
        <v>1</v>
      </c>
      <c r="G108" s="65">
        <v>2008</v>
      </c>
      <c r="H108" s="62">
        <f t="shared" si="2"/>
        <v>0</v>
      </c>
      <c r="I108" s="65">
        <v>1</v>
      </c>
      <c r="J108" s="62">
        <f t="shared" si="3"/>
        <v>0</v>
      </c>
      <c r="K108" s="328"/>
    </row>
    <row r="109" spans="1:11" ht="23.25" thickBot="1">
      <c r="A109" s="169"/>
      <c r="B109" s="166"/>
      <c r="C109" s="32"/>
      <c r="D109" s="145" t="s">
        <v>553</v>
      </c>
      <c r="E109" s="64">
        <v>1</v>
      </c>
      <c r="F109" s="144">
        <v>1</v>
      </c>
      <c r="G109" s="65">
        <v>2008</v>
      </c>
      <c r="H109" s="62">
        <f t="shared" si="2"/>
        <v>0</v>
      </c>
      <c r="I109" s="65">
        <v>1</v>
      </c>
      <c r="J109" s="62">
        <f t="shared" si="3"/>
        <v>0</v>
      </c>
      <c r="K109" s="328"/>
    </row>
    <row r="110" spans="1:11" ht="23.25" thickBot="1">
      <c r="A110" s="142"/>
      <c r="B110" s="32"/>
      <c r="C110" s="32"/>
      <c r="D110" s="145" t="s">
        <v>231</v>
      </c>
      <c r="E110" s="64">
        <v>2</v>
      </c>
      <c r="F110" s="144">
        <v>1</v>
      </c>
      <c r="G110" s="65">
        <v>2007</v>
      </c>
      <c r="H110" s="62">
        <f t="shared" si="2"/>
        <v>0</v>
      </c>
      <c r="I110" s="65">
        <v>0</v>
      </c>
      <c r="J110" s="62">
        <f t="shared" si="3"/>
        <v>0</v>
      </c>
      <c r="K110" s="328"/>
    </row>
    <row r="111" spans="1:11" ht="23.25" thickBot="1">
      <c r="A111" s="142"/>
      <c r="B111" s="32"/>
      <c r="C111" s="32"/>
      <c r="D111" s="145" t="s">
        <v>236</v>
      </c>
      <c r="E111" s="64">
        <v>1</v>
      </c>
      <c r="F111" s="144">
        <v>1</v>
      </c>
      <c r="G111" s="65">
        <v>2008</v>
      </c>
      <c r="H111" s="62">
        <f t="shared" si="2"/>
        <v>0</v>
      </c>
      <c r="I111" s="65">
        <v>1</v>
      </c>
      <c r="J111" s="62">
        <f t="shared" si="3"/>
        <v>0</v>
      </c>
      <c r="K111" s="328"/>
    </row>
    <row r="112" spans="1:11" ht="23.25" thickBot="1">
      <c r="A112" s="169"/>
      <c r="B112" s="166"/>
      <c r="C112" s="32"/>
      <c r="D112" s="145" t="s">
        <v>230</v>
      </c>
      <c r="E112" s="64">
        <v>1</v>
      </c>
      <c r="F112" s="144">
        <v>1</v>
      </c>
      <c r="G112" s="65">
        <v>2001</v>
      </c>
      <c r="H112" s="62">
        <f t="shared" si="2"/>
        <v>0</v>
      </c>
      <c r="I112" s="65">
        <v>1</v>
      </c>
      <c r="J112" s="62">
        <f t="shared" si="3"/>
        <v>0</v>
      </c>
      <c r="K112" s="328"/>
    </row>
    <row r="113" spans="1:11" ht="23.25" thickBot="1">
      <c r="A113" s="142"/>
      <c r="B113" s="32"/>
      <c r="C113" s="32"/>
      <c r="D113" s="145" t="s">
        <v>240</v>
      </c>
      <c r="E113" s="64">
        <v>1</v>
      </c>
      <c r="F113" s="144">
        <v>1</v>
      </c>
      <c r="G113" s="65">
        <v>2001</v>
      </c>
      <c r="H113" s="62">
        <f t="shared" si="2"/>
        <v>0</v>
      </c>
      <c r="I113" s="65">
        <v>0</v>
      </c>
      <c r="J113" s="62">
        <f t="shared" si="3"/>
        <v>0</v>
      </c>
      <c r="K113" s="328"/>
    </row>
    <row r="114" spans="1:11" ht="23.25" thickBot="1">
      <c r="A114" s="142"/>
      <c r="B114" s="32"/>
      <c r="C114" s="32"/>
      <c r="D114" s="63" t="s">
        <v>229</v>
      </c>
      <c r="E114" s="64">
        <v>1</v>
      </c>
      <c r="F114" s="144">
        <v>1</v>
      </c>
      <c r="G114" s="65">
        <v>2004</v>
      </c>
      <c r="H114" s="62">
        <f t="shared" si="2"/>
        <v>0</v>
      </c>
      <c r="I114" s="65">
        <v>0</v>
      </c>
      <c r="J114" s="62">
        <f t="shared" si="3"/>
        <v>0</v>
      </c>
      <c r="K114" s="328"/>
    </row>
    <row r="115" spans="1:11" ht="15.75" thickBot="1">
      <c r="A115" s="169"/>
      <c r="B115" s="166"/>
      <c r="C115" s="32"/>
      <c r="D115" s="63" t="s">
        <v>226</v>
      </c>
      <c r="E115" s="64">
        <v>1</v>
      </c>
      <c r="F115" s="144">
        <v>1</v>
      </c>
      <c r="G115" s="65">
        <v>2005</v>
      </c>
      <c r="H115" s="62">
        <f t="shared" si="2"/>
        <v>0</v>
      </c>
      <c r="I115" s="65">
        <v>1</v>
      </c>
      <c r="J115" s="62">
        <f t="shared" si="3"/>
        <v>0</v>
      </c>
      <c r="K115" s="328"/>
    </row>
    <row r="116" spans="1:11" ht="23.25" thickBot="1">
      <c r="A116" s="142"/>
      <c r="B116" s="32"/>
      <c r="C116" s="32"/>
      <c r="D116" s="63" t="s">
        <v>554</v>
      </c>
      <c r="E116" s="64">
        <v>1</v>
      </c>
      <c r="F116" s="144">
        <v>1</v>
      </c>
      <c r="G116" s="65">
        <v>2008</v>
      </c>
      <c r="H116" s="62">
        <f t="shared" si="2"/>
        <v>0</v>
      </c>
      <c r="I116" s="65">
        <v>1</v>
      </c>
      <c r="J116" s="62">
        <f t="shared" si="3"/>
        <v>0</v>
      </c>
      <c r="K116" s="328"/>
    </row>
    <row r="117" spans="1:11" ht="23.25" thickBot="1">
      <c r="A117" s="142"/>
      <c r="B117" s="32"/>
      <c r="C117" s="32"/>
      <c r="D117" s="63" t="s">
        <v>241</v>
      </c>
      <c r="E117" s="64">
        <v>2</v>
      </c>
      <c r="F117" s="144">
        <v>1</v>
      </c>
      <c r="G117" s="65">
        <v>2009</v>
      </c>
      <c r="H117" s="62">
        <f t="shared" si="2"/>
        <v>2</v>
      </c>
      <c r="I117" s="65">
        <v>2</v>
      </c>
      <c r="J117" s="62">
        <f t="shared" si="3"/>
        <v>2</v>
      </c>
      <c r="K117" s="328"/>
    </row>
    <row r="118" spans="1:11" ht="23.25" thickBot="1">
      <c r="A118" s="169"/>
      <c r="B118" s="166"/>
      <c r="C118" s="32"/>
      <c r="D118" s="63" t="s">
        <v>555</v>
      </c>
      <c r="E118" s="64">
        <v>5</v>
      </c>
      <c r="F118" s="144">
        <v>1</v>
      </c>
      <c r="G118" s="65">
        <v>2002</v>
      </c>
      <c r="H118" s="62">
        <f t="shared" si="2"/>
        <v>0</v>
      </c>
      <c r="I118" s="65">
        <v>0</v>
      </c>
      <c r="J118" s="62">
        <f t="shared" si="3"/>
        <v>0</v>
      </c>
      <c r="K118" s="328"/>
    </row>
    <row r="119" spans="1:11" ht="11.25" customHeight="1" thickBot="1">
      <c r="A119" s="170"/>
      <c r="B119" s="33"/>
      <c r="C119" s="33"/>
      <c r="D119" s="66" t="s">
        <v>228</v>
      </c>
      <c r="E119" s="67">
        <v>2</v>
      </c>
      <c r="F119" s="151">
        <v>1</v>
      </c>
      <c r="G119" s="152">
        <v>2003</v>
      </c>
      <c r="H119" s="62">
        <f t="shared" si="2"/>
        <v>0</v>
      </c>
      <c r="I119" s="152">
        <v>0</v>
      </c>
      <c r="J119" s="62">
        <f t="shared" si="3"/>
        <v>0</v>
      </c>
      <c r="K119" s="329"/>
    </row>
    <row r="120" spans="1:11" ht="11.25" customHeight="1" thickBot="1">
      <c r="A120" s="320">
        <v>9</v>
      </c>
      <c r="B120" s="354" t="s">
        <v>433</v>
      </c>
      <c r="C120" s="30">
        <f>титул!B8</f>
        <v>33</v>
      </c>
      <c r="D120" s="59" t="s">
        <v>242</v>
      </c>
      <c r="E120" s="60">
        <v>1</v>
      </c>
      <c r="F120" s="61">
        <v>1</v>
      </c>
      <c r="G120" s="62">
        <v>2010</v>
      </c>
      <c r="H120" s="62">
        <f t="shared" si="2"/>
        <v>1</v>
      </c>
      <c r="I120" s="62">
        <v>0</v>
      </c>
      <c r="J120" s="62">
        <f t="shared" si="3"/>
        <v>0</v>
      </c>
      <c r="K120" s="327">
        <f>SUM(H120:H129)/C120</f>
        <v>0.09090909090909091</v>
      </c>
    </row>
    <row r="121" spans="1:11" ht="11.25" customHeight="1" thickBot="1">
      <c r="A121" s="321"/>
      <c r="B121" s="319"/>
      <c r="C121" s="32"/>
      <c r="D121" s="63" t="s">
        <v>556</v>
      </c>
      <c r="E121" s="64">
        <v>2</v>
      </c>
      <c r="F121" s="144">
        <v>1</v>
      </c>
      <c r="G121" s="65">
        <v>2003</v>
      </c>
      <c r="H121" s="62">
        <f t="shared" si="2"/>
        <v>0</v>
      </c>
      <c r="I121" s="65">
        <v>2</v>
      </c>
      <c r="J121" s="62">
        <f t="shared" si="3"/>
        <v>0</v>
      </c>
      <c r="K121" s="328"/>
    </row>
    <row r="122" spans="1:11" ht="23.25" thickBot="1">
      <c r="A122" s="142"/>
      <c r="B122" s="32"/>
      <c r="C122" s="32"/>
      <c r="D122" s="63" t="s">
        <v>243</v>
      </c>
      <c r="E122" s="64">
        <v>5</v>
      </c>
      <c r="F122" s="144">
        <v>1</v>
      </c>
      <c r="G122" s="65">
        <v>2002</v>
      </c>
      <c r="H122" s="62">
        <f t="shared" si="2"/>
        <v>0</v>
      </c>
      <c r="I122" s="65">
        <v>5</v>
      </c>
      <c r="J122" s="62">
        <f t="shared" si="3"/>
        <v>0</v>
      </c>
      <c r="K122" s="328"/>
    </row>
    <row r="123" spans="1:11" ht="11.25" customHeight="1" thickBot="1">
      <c r="A123" s="142"/>
      <c r="B123" s="32"/>
      <c r="C123" s="32"/>
      <c r="D123" s="63" t="s">
        <v>244</v>
      </c>
      <c r="E123" s="64">
        <v>2</v>
      </c>
      <c r="F123" s="144">
        <v>1</v>
      </c>
      <c r="G123" s="65">
        <v>2003</v>
      </c>
      <c r="H123" s="62">
        <f t="shared" si="2"/>
        <v>0</v>
      </c>
      <c r="I123" s="65">
        <v>0</v>
      </c>
      <c r="J123" s="62">
        <f t="shared" si="3"/>
        <v>0</v>
      </c>
      <c r="K123" s="328"/>
    </row>
    <row r="124" spans="1:11" ht="24.75" customHeight="1" thickBot="1">
      <c r="A124" s="142"/>
      <c r="B124" s="32"/>
      <c r="C124" s="32"/>
      <c r="D124" s="63" t="s">
        <v>460</v>
      </c>
      <c r="E124" s="64">
        <v>2</v>
      </c>
      <c r="F124" s="144">
        <v>1</v>
      </c>
      <c r="G124" s="65">
        <v>2014</v>
      </c>
      <c r="H124" s="62">
        <f t="shared" si="2"/>
        <v>2</v>
      </c>
      <c r="I124" s="65">
        <v>2</v>
      </c>
      <c r="J124" s="62">
        <f t="shared" si="3"/>
        <v>2</v>
      </c>
      <c r="K124" s="328"/>
    </row>
    <row r="125" spans="1:11" ht="23.25" thickBot="1">
      <c r="A125" s="142"/>
      <c r="B125" s="166"/>
      <c r="C125" s="32"/>
      <c r="D125" s="63" t="s">
        <v>245</v>
      </c>
      <c r="E125" s="64">
        <v>2</v>
      </c>
      <c r="F125" s="144">
        <v>1</v>
      </c>
      <c r="G125" s="65">
        <v>2006</v>
      </c>
      <c r="H125" s="62">
        <f t="shared" si="2"/>
        <v>0</v>
      </c>
      <c r="I125" s="65">
        <v>2</v>
      </c>
      <c r="J125" s="62">
        <f t="shared" si="3"/>
        <v>0</v>
      </c>
      <c r="K125" s="328"/>
    </row>
    <row r="126" spans="1:11" ht="11.25" customHeight="1" thickBot="1">
      <c r="A126" s="169"/>
      <c r="B126" s="32"/>
      <c r="C126" s="32"/>
      <c r="D126" s="63" t="s">
        <v>246</v>
      </c>
      <c r="E126" s="64">
        <v>3</v>
      </c>
      <c r="F126" s="144">
        <v>1</v>
      </c>
      <c r="G126" s="65">
        <v>2001</v>
      </c>
      <c r="H126" s="62">
        <f t="shared" si="2"/>
        <v>0</v>
      </c>
      <c r="I126" s="65">
        <v>0</v>
      </c>
      <c r="J126" s="62">
        <f t="shared" si="3"/>
        <v>0</v>
      </c>
      <c r="K126" s="328"/>
    </row>
    <row r="127" spans="1:11" ht="23.25" thickBot="1">
      <c r="A127" s="142"/>
      <c r="B127" s="32"/>
      <c r="C127" s="32"/>
      <c r="D127" s="63" t="s">
        <v>247</v>
      </c>
      <c r="E127" s="64">
        <v>2</v>
      </c>
      <c r="F127" s="144">
        <v>1</v>
      </c>
      <c r="G127" s="65">
        <v>2002</v>
      </c>
      <c r="H127" s="62">
        <f t="shared" si="2"/>
        <v>0</v>
      </c>
      <c r="I127" s="65">
        <v>0</v>
      </c>
      <c r="J127" s="62">
        <f t="shared" si="3"/>
        <v>0</v>
      </c>
      <c r="K127" s="328"/>
    </row>
    <row r="128" spans="1:11" ht="11.25" customHeight="1" thickBot="1">
      <c r="A128" s="142"/>
      <c r="B128" s="166"/>
      <c r="C128" s="32"/>
      <c r="D128" s="63" t="s">
        <v>248</v>
      </c>
      <c r="E128" s="64">
        <v>2</v>
      </c>
      <c r="F128" s="144">
        <v>1</v>
      </c>
      <c r="G128" s="65">
        <v>2004</v>
      </c>
      <c r="H128" s="62">
        <f t="shared" si="2"/>
        <v>0</v>
      </c>
      <c r="I128" s="65">
        <v>0</v>
      </c>
      <c r="J128" s="62">
        <f t="shared" si="3"/>
        <v>0</v>
      </c>
      <c r="K128" s="328"/>
    </row>
    <row r="129" spans="1:11" ht="11.25" customHeight="1" thickBot="1">
      <c r="A129" s="170"/>
      <c r="B129" s="33"/>
      <c r="C129" s="33"/>
      <c r="D129" s="66" t="s">
        <v>249</v>
      </c>
      <c r="E129" s="67">
        <v>2</v>
      </c>
      <c r="F129" s="151">
        <v>1</v>
      </c>
      <c r="G129" s="152">
        <v>1998</v>
      </c>
      <c r="H129" s="62">
        <f t="shared" si="2"/>
        <v>0</v>
      </c>
      <c r="I129" s="152">
        <v>0</v>
      </c>
      <c r="J129" s="62">
        <f t="shared" si="3"/>
        <v>0</v>
      </c>
      <c r="K129" s="329"/>
    </row>
    <row r="130" spans="1:11" ht="24" customHeight="1" thickBot="1">
      <c r="A130" s="320">
        <v>10</v>
      </c>
      <c r="B130" s="354" t="s">
        <v>434</v>
      </c>
      <c r="C130" s="30">
        <f>титул!B8</f>
        <v>33</v>
      </c>
      <c r="D130" s="149" t="s">
        <v>252</v>
      </c>
      <c r="E130" s="60">
        <v>2</v>
      </c>
      <c r="F130" s="61">
        <v>1</v>
      </c>
      <c r="G130" s="62">
        <v>2001</v>
      </c>
      <c r="H130" s="62">
        <f t="shared" si="2"/>
        <v>0</v>
      </c>
      <c r="I130" s="62">
        <v>0</v>
      </c>
      <c r="J130" s="62">
        <f t="shared" si="3"/>
        <v>0</v>
      </c>
      <c r="K130" s="327">
        <f>SUM(H130:H148)/C130</f>
        <v>0.21212121212121213</v>
      </c>
    </row>
    <row r="131" spans="1:11" ht="23.25" thickBot="1">
      <c r="A131" s="321"/>
      <c r="B131" s="319"/>
      <c r="C131" s="32"/>
      <c r="D131" s="145" t="s">
        <v>272</v>
      </c>
      <c r="E131" s="64">
        <v>1</v>
      </c>
      <c r="F131" s="144">
        <v>1</v>
      </c>
      <c r="G131" s="65">
        <v>2008</v>
      </c>
      <c r="H131" s="62">
        <f t="shared" si="2"/>
        <v>0</v>
      </c>
      <c r="I131" s="65">
        <v>1</v>
      </c>
      <c r="J131" s="62">
        <f t="shared" si="3"/>
        <v>0</v>
      </c>
      <c r="K131" s="328"/>
    </row>
    <row r="132" spans="1:11" ht="23.25" thickBot="1">
      <c r="A132" s="142"/>
      <c r="B132" s="32"/>
      <c r="C132" s="32"/>
      <c r="D132" s="145" t="s">
        <v>251</v>
      </c>
      <c r="E132" s="64">
        <v>2</v>
      </c>
      <c r="F132" s="144">
        <v>1</v>
      </c>
      <c r="G132" s="65">
        <v>2002</v>
      </c>
      <c r="H132" s="62">
        <f t="shared" si="2"/>
        <v>0</v>
      </c>
      <c r="I132" s="65">
        <v>0</v>
      </c>
      <c r="J132" s="62">
        <f t="shared" si="3"/>
        <v>0</v>
      </c>
      <c r="K132" s="328"/>
    </row>
    <row r="133" spans="1:11" ht="23.25" thickBot="1">
      <c r="A133" s="142"/>
      <c r="B133" s="32"/>
      <c r="C133" s="32"/>
      <c r="D133" s="145" t="s">
        <v>250</v>
      </c>
      <c r="E133" s="64">
        <v>1</v>
      </c>
      <c r="F133" s="144">
        <v>1</v>
      </c>
      <c r="G133" s="65">
        <v>1998</v>
      </c>
      <c r="H133" s="62">
        <f t="shared" si="2"/>
        <v>0</v>
      </c>
      <c r="I133" s="65">
        <v>0</v>
      </c>
      <c r="J133" s="62">
        <f t="shared" si="3"/>
        <v>0</v>
      </c>
      <c r="K133" s="328"/>
    </row>
    <row r="134" spans="1:11" ht="23.25" thickBot="1">
      <c r="A134" s="169"/>
      <c r="B134" s="166"/>
      <c r="C134" s="32"/>
      <c r="D134" s="145" t="s">
        <v>265</v>
      </c>
      <c r="E134" s="64">
        <v>2</v>
      </c>
      <c r="F134" s="144">
        <v>1</v>
      </c>
      <c r="G134" s="65">
        <v>2003</v>
      </c>
      <c r="H134" s="62">
        <f t="shared" si="2"/>
        <v>0</v>
      </c>
      <c r="I134" s="65">
        <v>2</v>
      </c>
      <c r="J134" s="62">
        <f t="shared" si="3"/>
        <v>0</v>
      </c>
      <c r="K134" s="328"/>
    </row>
    <row r="135" spans="1:11" ht="23.25" thickBot="1">
      <c r="A135" s="142"/>
      <c r="B135" s="32"/>
      <c r="C135" s="32"/>
      <c r="D135" s="145" t="s">
        <v>256</v>
      </c>
      <c r="E135" s="64">
        <v>4</v>
      </c>
      <c r="F135" s="144">
        <v>1</v>
      </c>
      <c r="G135" s="65">
        <v>2003</v>
      </c>
      <c r="H135" s="62">
        <f aca="true" t="shared" si="4" ref="H135:H193">IF(G135&gt;2008,E135,0)</f>
        <v>0</v>
      </c>
      <c r="I135" s="65">
        <v>4</v>
      </c>
      <c r="J135" s="62">
        <f aca="true" t="shared" si="5" ref="J135:J193">IF(G135&gt;2008,I135,0)</f>
        <v>0</v>
      </c>
      <c r="K135" s="328"/>
    </row>
    <row r="136" spans="1:11" ht="11.25" customHeight="1" thickBot="1">
      <c r="A136" s="142"/>
      <c r="B136" s="32"/>
      <c r="C136" s="32"/>
      <c r="D136" s="145" t="s">
        <v>259</v>
      </c>
      <c r="E136" s="64">
        <v>2</v>
      </c>
      <c r="F136" s="144">
        <v>1</v>
      </c>
      <c r="G136" s="65">
        <v>2002</v>
      </c>
      <c r="H136" s="62">
        <f t="shared" si="4"/>
        <v>0</v>
      </c>
      <c r="I136" s="65">
        <v>2</v>
      </c>
      <c r="J136" s="62">
        <f t="shared" si="5"/>
        <v>0</v>
      </c>
      <c r="K136" s="328"/>
    </row>
    <row r="137" spans="1:11" ht="11.25" customHeight="1" thickBot="1">
      <c r="A137" s="142"/>
      <c r="B137" s="32"/>
      <c r="C137" s="32"/>
      <c r="D137" s="63" t="s">
        <v>470</v>
      </c>
      <c r="E137" s="64">
        <v>7</v>
      </c>
      <c r="F137" s="144">
        <v>1</v>
      </c>
      <c r="G137" s="65">
        <v>2013</v>
      </c>
      <c r="H137" s="62">
        <f t="shared" si="4"/>
        <v>7</v>
      </c>
      <c r="I137" s="65">
        <v>7</v>
      </c>
      <c r="J137" s="62">
        <f t="shared" si="5"/>
        <v>7</v>
      </c>
      <c r="K137" s="328"/>
    </row>
    <row r="138" spans="1:11" ht="23.25" thickBot="1">
      <c r="A138" s="142"/>
      <c r="B138" s="166"/>
      <c r="C138" s="32"/>
      <c r="D138" s="145" t="s">
        <v>262</v>
      </c>
      <c r="E138" s="64">
        <v>1</v>
      </c>
      <c r="F138" s="144">
        <v>1</v>
      </c>
      <c r="G138" s="65">
        <v>2004</v>
      </c>
      <c r="H138" s="62">
        <f t="shared" si="4"/>
        <v>0</v>
      </c>
      <c r="I138" s="65">
        <v>1</v>
      </c>
      <c r="J138" s="62">
        <f t="shared" si="5"/>
        <v>0</v>
      </c>
      <c r="K138" s="328"/>
    </row>
    <row r="139" spans="1:11" ht="23.25" thickBot="1">
      <c r="A139" s="169"/>
      <c r="B139" s="32"/>
      <c r="C139" s="32"/>
      <c r="D139" s="145" t="s">
        <v>263</v>
      </c>
      <c r="E139" s="64">
        <v>1</v>
      </c>
      <c r="F139" s="144">
        <v>1</v>
      </c>
      <c r="G139" s="65">
        <v>2007</v>
      </c>
      <c r="H139" s="62">
        <f t="shared" si="4"/>
        <v>0</v>
      </c>
      <c r="I139" s="65">
        <v>1</v>
      </c>
      <c r="J139" s="62">
        <f t="shared" si="5"/>
        <v>0</v>
      </c>
      <c r="K139" s="328"/>
    </row>
    <row r="140" spans="1:11" ht="23.25" thickBot="1">
      <c r="A140" s="142"/>
      <c r="B140" s="32"/>
      <c r="C140" s="32"/>
      <c r="D140" s="145" t="s">
        <v>261</v>
      </c>
      <c r="E140" s="64">
        <v>3</v>
      </c>
      <c r="F140" s="144">
        <v>1</v>
      </c>
      <c r="G140" s="65">
        <v>2001</v>
      </c>
      <c r="H140" s="62">
        <f t="shared" si="4"/>
        <v>0</v>
      </c>
      <c r="I140" s="65">
        <v>3</v>
      </c>
      <c r="J140" s="62">
        <f t="shared" si="5"/>
        <v>0</v>
      </c>
      <c r="K140" s="328"/>
    </row>
    <row r="141" spans="1:11" ht="23.25" thickBot="1">
      <c r="A141" s="142"/>
      <c r="B141" s="166"/>
      <c r="C141" s="32"/>
      <c r="D141" s="145" t="s">
        <v>264</v>
      </c>
      <c r="E141" s="64">
        <v>1</v>
      </c>
      <c r="F141" s="144">
        <v>1</v>
      </c>
      <c r="G141" s="65">
        <v>1999</v>
      </c>
      <c r="H141" s="62">
        <f t="shared" si="4"/>
        <v>0</v>
      </c>
      <c r="I141" s="65">
        <v>1</v>
      </c>
      <c r="J141" s="62">
        <f t="shared" si="5"/>
        <v>0</v>
      </c>
      <c r="K141" s="328"/>
    </row>
    <row r="142" spans="1:11" ht="23.25" thickBot="1">
      <c r="A142" s="142"/>
      <c r="B142" s="32"/>
      <c r="C142" s="32"/>
      <c r="D142" s="145" t="s">
        <v>260</v>
      </c>
      <c r="E142" s="64">
        <v>29</v>
      </c>
      <c r="F142" s="144">
        <v>1</v>
      </c>
      <c r="G142" s="65">
        <v>1998</v>
      </c>
      <c r="H142" s="62">
        <f t="shared" si="4"/>
        <v>0</v>
      </c>
      <c r="I142" s="65">
        <v>15</v>
      </c>
      <c r="J142" s="62">
        <f t="shared" si="5"/>
        <v>0</v>
      </c>
      <c r="K142" s="328"/>
    </row>
    <row r="143" spans="1:11" ht="23.25" thickBot="1">
      <c r="A143" s="169"/>
      <c r="B143" s="32"/>
      <c r="C143" s="32"/>
      <c r="D143" s="145" t="s">
        <v>255</v>
      </c>
      <c r="E143" s="64">
        <v>2</v>
      </c>
      <c r="F143" s="144">
        <v>1</v>
      </c>
      <c r="G143" s="65">
        <v>2007</v>
      </c>
      <c r="H143" s="62">
        <f t="shared" si="4"/>
        <v>0</v>
      </c>
      <c r="I143" s="65">
        <v>0</v>
      </c>
      <c r="J143" s="62">
        <f t="shared" si="5"/>
        <v>0</v>
      </c>
      <c r="K143" s="328"/>
    </row>
    <row r="144" spans="1:11" ht="23.25" thickBot="1">
      <c r="A144" s="142"/>
      <c r="B144" s="166"/>
      <c r="C144" s="32"/>
      <c r="D144" s="63" t="s">
        <v>266</v>
      </c>
      <c r="E144" s="64">
        <v>5</v>
      </c>
      <c r="F144" s="144">
        <v>3</v>
      </c>
      <c r="G144" s="65">
        <v>2008</v>
      </c>
      <c r="H144" s="62">
        <f t="shared" si="4"/>
        <v>0</v>
      </c>
      <c r="I144" s="65">
        <v>5</v>
      </c>
      <c r="J144" s="62">
        <f t="shared" si="5"/>
        <v>0</v>
      </c>
      <c r="K144" s="328"/>
    </row>
    <row r="145" spans="1:11" ht="23.25" thickBot="1">
      <c r="A145" s="142"/>
      <c r="B145" s="32"/>
      <c r="C145" s="32"/>
      <c r="D145" s="63" t="s">
        <v>253</v>
      </c>
      <c r="E145" s="64">
        <v>3</v>
      </c>
      <c r="F145" s="144">
        <v>1</v>
      </c>
      <c r="G145" s="65">
        <v>2008</v>
      </c>
      <c r="H145" s="62">
        <f t="shared" si="4"/>
        <v>0</v>
      </c>
      <c r="I145" s="65">
        <v>0</v>
      </c>
      <c r="J145" s="62">
        <f t="shared" si="5"/>
        <v>0</v>
      </c>
      <c r="K145" s="328"/>
    </row>
    <row r="146" spans="1:11" ht="23.25" thickBot="1">
      <c r="A146" s="142"/>
      <c r="B146" s="32"/>
      <c r="C146" s="32"/>
      <c r="D146" s="63" t="s">
        <v>257</v>
      </c>
      <c r="E146" s="64">
        <v>2</v>
      </c>
      <c r="F146" s="144">
        <v>1</v>
      </c>
      <c r="G146" s="65">
        <v>2005</v>
      </c>
      <c r="H146" s="62">
        <f t="shared" si="4"/>
        <v>0</v>
      </c>
      <c r="I146" s="65">
        <v>2</v>
      </c>
      <c r="J146" s="62">
        <f t="shared" si="5"/>
        <v>0</v>
      </c>
      <c r="K146" s="328"/>
    </row>
    <row r="147" spans="1:11" ht="23.25" thickBot="1">
      <c r="A147" s="169"/>
      <c r="B147" s="166"/>
      <c r="C147" s="32"/>
      <c r="D147" s="63" t="s">
        <v>254</v>
      </c>
      <c r="E147" s="64">
        <v>2</v>
      </c>
      <c r="F147" s="144">
        <v>1</v>
      </c>
      <c r="G147" s="65">
        <v>2007</v>
      </c>
      <c r="H147" s="62">
        <f t="shared" si="4"/>
        <v>0</v>
      </c>
      <c r="I147" s="65">
        <v>2</v>
      </c>
      <c r="J147" s="62">
        <f t="shared" si="5"/>
        <v>0</v>
      </c>
      <c r="K147" s="328"/>
    </row>
    <row r="148" spans="1:11" ht="23.25" thickBot="1">
      <c r="A148" s="170"/>
      <c r="B148" s="33"/>
      <c r="C148" s="33"/>
      <c r="D148" s="66" t="s">
        <v>258</v>
      </c>
      <c r="E148" s="67">
        <v>2</v>
      </c>
      <c r="F148" s="151">
        <v>1</v>
      </c>
      <c r="G148" s="152">
        <v>2008</v>
      </c>
      <c r="H148" s="62">
        <f t="shared" si="4"/>
        <v>0</v>
      </c>
      <c r="I148" s="152">
        <v>2</v>
      </c>
      <c r="J148" s="62">
        <f t="shared" si="5"/>
        <v>0</v>
      </c>
      <c r="K148" s="329"/>
    </row>
    <row r="149" spans="1:11" ht="24" customHeight="1" thickBot="1">
      <c r="A149" s="320">
        <v>11</v>
      </c>
      <c r="B149" s="354" t="s">
        <v>628</v>
      </c>
      <c r="C149" s="30">
        <f>титул!B9</f>
        <v>24</v>
      </c>
      <c r="D149" s="59" t="s">
        <v>92</v>
      </c>
      <c r="E149" s="60">
        <v>1</v>
      </c>
      <c r="F149" s="61">
        <v>1</v>
      </c>
      <c r="G149" s="62">
        <v>2007</v>
      </c>
      <c r="H149" s="62">
        <f t="shared" si="4"/>
        <v>0</v>
      </c>
      <c r="I149" s="62">
        <v>1</v>
      </c>
      <c r="J149" s="62">
        <f t="shared" si="5"/>
        <v>0</v>
      </c>
      <c r="K149" s="327">
        <f>SUM(H149:H161)/C149</f>
        <v>2.1666666666666665</v>
      </c>
    </row>
    <row r="150" spans="1:11" ht="11.25" customHeight="1" thickBot="1">
      <c r="A150" s="321"/>
      <c r="B150" s="319"/>
      <c r="C150" s="32"/>
      <c r="D150" s="63" t="s">
        <v>273</v>
      </c>
      <c r="E150" s="64">
        <v>1</v>
      </c>
      <c r="F150" s="144">
        <v>1</v>
      </c>
      <c r="G150" s="65">
        <v>2000</v>
      </c>
      <c r="H150" s="62">
        <f t="shared" si="4"/>
        <v>0</v>
      </c>
      <c r="I150" s="65">
        <v>1</v>
      </c>
      <c r="J150" s="62">
        <f t="shared" si="5"/>
        <v>0</v>
      </c>
      <c r="K150" s="328"/>
    </row>
    <row r="151" spans="1:11" ht="11.25" customHeight="1" thickBot="1">
      <c r="A151" s="169"/>
      <c r="B151" s="32"/>
      <c r="C151" s="32"/>
      <c r="D151" s="63" t="s">
        <v>563</v>
      </c>
      <c r="E151" s="64">
        <v>1</v>
      </c>
      <c r="F151" s="144">
        <v>1</v>
      </c>
      <c r="G151" s="65">
        <v>2008</v>
      </c>
      <c r="H151" s="62">
        <f t="shared" si="4"/>
        <v>0</v>
      </c>
      <c r="I151" s="65">
        <v>1</v>
      </c>
      <c r="J151" s="62">
        <f t="shared" si="5"/>
        <v>0</v>
      </c>
      <c r="K151" s="328"/>
    </row>
    <row r="152" spans="1:11" ht="23.25" thickBot="1">
      <c r="A152" s="142"/>
      <c r="B152" s="32"/>
      <c r="C152" s="32"/>
      <c r="D152" s="63" t="s">
        <v>94</v>
      </c>
      <c r="E152" s="64">
        <v>5</v>
      </c>
      <c r="F152" s="144">
        <v>1</v>
      </c>
      <c r="G152" s="65">
        <v>2010</v>
      </c>
      <c r="H152" s="62">
        <f t="shared" si="4"/>
        <v>5</v>
      </c>
      <c r="I152" s="65">
        <v>1</v>
      </c>
      <c r="J152" s="62">
        <f t="shared" si="5"/>
        <v>1</v>
      </c>
      <c r="K152" s="328"/>
    </row>
    <row r="153" spans="1:11" ht="23.25" thickBot="1">
      <c r="A153" s="142"/>
      <c r="B153" s="32"/>
      <c r="C153" s="32"/>
      <c r="D153" s="313" t="s">
        <v>543</v>
      </c>
      <c r="E153" s="304">
        <v>15</v>
      </c>
      <c r="F153" s="316">
        <v>1</v>
      </c>
      <c r="G153" s="306">
        <v>2014</v>
      </c>
      <c r="H153" s="307">
        <f t="shared" si="4"/>
        <v>15</v>
      </c>
      <c r="I153" s="306">
        <v>15</v>
      </c>
      <c r="J153" s="308">
        <f t="shared" si="5"/>
        <v>15</v>
      </c>
      <c r="K153" s="328"/>
    </row>
    <row r="154" spans="1:11" ht="23.25" thickBot="1">
      <c r="A154" s="142"/>
      <c r="B154" s="32"/>
      <c r="C154" s="32"/>
      <c r="D154" s="313" t="s">
        <v>544</v>
      </c>
      <c r="E154" s="304">
        <v>15</v>
      </c>
      <c r="F154" s="316">
        <v>1</v>
      </c>
      <c r="G154" s="306">
        <v>2014</v>
      </c>
      <c r="H154" s="307">
        <f t="shared" si="4"/>
        <v>15</v>
      </c>
      <c r="I154" s="306">
        <v>15</v>
      </c>
      <c r="J154" s="308">
        <f t="shared" si="5"/>
        <v>15</v>
      </c>
      <c r="K154" s="328"/>
    </row>
    <row r="155" spans="1:11" ht="23.25" thickBot="1">
      <c r="A155" s="142"/>
      <c r="B155" s="166"/>
      <c r="C155" s="32"/>
      <c r="D155" s="63" t="s">
        <v>97</v>
      </c>
      <c r="E155" s="64">
        <v>1</v>
      </c>
      <c r="F155" s="144">
        <v>1</v>
      </c>
      <c r="G155" s="65">
        <v>2001</v>
      </c>
      <c r="H155" s="62">
        <f t="shared" si="4"/>
        <v>0</v>
      </c>
      <c r="I155" s="65">
        <v>3</v>
      </c>
      <c r="J155" s="62">
        <f t="shared" si="5"/>
        <v>0</v>
      </c>
      <c r="K155" s="328"/>
    </row>
    <row r="156" spans="1:11" ht="23.25" thickBot="1">
      <c r="A156" s="142"/>
      <c r="B156" s="166"/>
      <c r="C156" s="32"/>
      <c r="D156" s="63" t="s">
        <v>106</v>
      </c>
      <c r="E156" s="64">
        <v>12</v>
      </c>
      <c r="F156" s="65">
        <v>1</v>
      </c>
      <c r="G156" s="65">
        <v>2014</v>
      </c>
      <c r="H156" s="62">
        <f t="shared" si="4"/>
        <v>12</v>
      </c>
      <c r="I156" s="65">
        <v>12</v>
      </c>
      <c r="J156" s="62">
        <f t="shared" si="5"/>
        <v>12</v>
      </c>
      <c r="K156" s="328"/>
    </row>
    <row r="157" spans="1:11" ht="11.25" customHeight="1" thickBot="1">
      <c r="A157" s="142"/>
      <c r="B157" s="32"/>
      <c r="C157" s="32"/>
      <c r="D157" s="63" t="s">
        <v>98</v>
      </c>
      <c r="E157" s="64">
        <v>4</v>
      </c>
      <c r="F157" s="144">
        <v>1</v>
      </c>
      <c r="G157" s="65">
        <v>2000</v>
      </c>
      <c r="H157" s="62">
        <f t="shared" si="4"/>
        <v>0</v>
      </c>
      <c r="I157" s="65">
        <v>4</v>
      </c>
      <c r="J157" s="62">
        <f t="shared" si="5"/>
        <v>0</v>
      </c>
      <c r="K157" s="328"/>
    </row>
    <row r="158" spans="1:11" ht="23.25" thickBot="1">
      <c r="A158" s="169"/>
      <c r="B158" s="32"/>
      <c r="C158" s="32"/>
      <c r="D158" s="63" t="s">
        <v>99</v>
      </c>
      <c r="E158" s="64">
        <v>3</v>
      </c>
      <c r="F158" s="144">
        <v>1</v>
      </c>
      <c r="G158" s="65">
        <v>2006</v>
      </c>
      <c r="H158" s="62">
        <f t="shared" si="4"/>
        <v>0</v>
      </c>
      <c r="I158" s="65">
        <v>5</v>
      </c>
      <c r="J158" s="62">
        <f t="shared" si="5"/>
        <v>0</v>
      </c>
      <c r="K158" s="328"/>
    </row>
    <row r="159" spans="1:11" ht="23.25" thickBot="1">
      <c r="A159" s="142"/>
      <c r="B159" s="166"/>
      <c r="C159" s="32"/>
      <c r="D159" s="63" t="s">
        <v>100</v>
      </c>
      <c r="E159" s="64">
        <v>1</v>
      </c>
      <c r="F159" s="144">
        <v>1</v>
      </c>
      <c r="G159" s="65">
        <v>2001</v>
      </c>
      <c r="H159" s="62">
        <f t="shared" si="4"/>
        <v>0</v>
      </c>
      <c r="I159" s="65">
        <v>5</v>
      </c>
      <c r="J159" s="62">
        <f t="shared" si="5"/>
        <v>0</v>
      </c>
      <c r="K159" s="328"/>
    </row>
    <row r="160" spans="1:11" ht="11.25" customHeight="1" thickBot="1">
      <c r="A160" s="142"/>
      <c r="B160" s="32"/>
      <c r="C160" s="32"/>
      <c r="D160" s="63" t="s">
        <v>101</v>
      </c>
      <c r="E160" s="64">
        <v>1</v>
      </c>
      <c r="F160" s="144">
        <v>1</v>
      </c>
      <c r="G160" s="65">
        <v>2005</v>
      </c>
      <c r="H160" s="62">
        <f t="shared" si="4"/>
        <v>0</v>
      </c>
      <c r="I160" s="65">
        <v>1</v>
      </c>
      <c r="J160" s="62">
        <f t="shared" si="5"/>
        <v>0</v>
      </c>
      <c r="K160" s="328"/>
    </row>
    <row r="161" spans="1:11" ht="23.25" thickBot="1">
      <c r="A161" s="170"/>
      <c r="B161" s="33"/>
      <c r="C161" s="33"/>
      <c r="D161" s="66" t="s">
        <v>102</v>
      </c>
      <c r="E161" s="67">
        <v>5</v>
      </c>
      <c r="F161" s="151">
        <v>1</v>
      </c>
      <c r="G161" s="152">
        <v>2010</v>
      </c>
      <c r="H161" s="62">
        <f t="shared" si="4"/>
        <v>5</v>
      </c>
      <c r="I161" s="152">
        <v>1</v>
      </c>
      <c r="J161" s="62">
        <f t="shared" si="5"/>
        <v>1</v>
      </c>
      <c r="K161" s="329"/>
    </row>
    <row r="162" spans="1:11" ht="23.25" thickBot="1">
      <c r="A162" s="77">
        <v>12</v>
      </c>
      <c r="B162" s="30" t="s">
        <v>336</v>
      </c>
      <c r="C162" s="30">
        <f>титул!B8</f>
        <v>33</v>
      </c>
      <c r="D162" s="59" t="s">
        <v>274</v>
      </c>
      <c r="E162" s="60">
        <v>3</v>
      </c>
      <c r="F162" s="61">
        <v>1</v>
      </c>
      <c r="G162" s="62">
        <v>2007</v>
      </c>
      <c r="H162" s="62">
        <f t="shared" si="4"/>
        <v>0</v>
      </c>
      <c r="I162" s="62">
        <v>3</v>
      </c>
      <c r="J162" s="62">
        <f t="shared" si="5"/>
        <v>0</v>
      </c>
      <c r="K162" s="327">
        <f>SUM(H162:H170)/C162</f>
        <v>0.12121212121212122</v>
      </c>
    </row>
    <row r="163" spans="1:11" ht="12" customHeight="1" thickBot="1">
      <c r="A163" s="142"/>
      <c r="B163" s="32"/>
      <c r="C163" s="32"/>
      <c r="D163" s="63" t="s">
        <v>275</v>
      </c>
      <c r="E163" s="64">
        <v>1</v>
      </c>
      <c r="F163" s="144">
        <v>1</v>
      </c>
      <c r="G163" s="65">
        <v>2006</v>
      </c>
      <c r="H163" s="62">
        <f t="shared" si="4"/>
        <v>0</v>
      </c>
      <c r="I163" s="65">
        <v>1</v>
      </c>
      <c r="J163" s="62">
        <f t="shared" si="5"/>
        <v>0</v>
      </c>
      <c r="K163" s="328"/>
    </row>
    <row r="164" spans="1:11" ht="23.25" thickBot="1">
      <c r="A164" s="142"/>
      <c r="B164" s="32"/>
      <c r="C164" s="32"/>
      <c r="D164" s="63" t="s">
        <v>557</v>
      </c>
      <c r="E164" s="64">
        <v>1</v>
      </c>
      <c r="F164" s="144">
        <v>1</v>
      </c>
      <c r="G164" s="65">
        <v>2006</v>
      </c>
      <c r="H164" s="62">
        <f t="shared" si="4"/>
        <v>0</v>
      </c>
      <c r="I164" s="65">
        <v>0</v>
      </c>
      <c r="J164" s="62">
        <f t="shared" si="5"/>
        <v>0</v>
      </c>
      <c r="K164" s="328"/>
    </row>
    <row r="165" spans="1:11" ht="23.25" thickBot="1">
      <c r="A165" s="142"/>
      <c r="B165" s="166"/>
      <c r="C165" s="32"/>
      <c r="D165" s="63" t="s">
        <v>276</v>
      </c>
      <c r="E165" s="64">
        <v>1</v>
      </c>
      <c r="F165" s="144">
        <v>1</v>
      </c>
      <c r="G165" s="65">
        <v>2006</v>
      </c>
      <c r="H165" s="62">
        <f t="shared" si="4"/>
        <v>0</v>
      </c>
      <c r="I165" s="65">
        <v>0</v>
      </c>
      <c r="J165" s="62">
        <f t="shared" si="5"/>
        <v>0</v>
      </c>
      <c r="K165" s="328"/>
    </row>
    <row r="166" spans="1:11" ht="11.25" customHeight="1" thickBot="1">
      <c r="A166" s="142"/>
      <c r="B166" s="166"/>
      <c r="C166" s="32"/>
      <c r="D166" s="63" t="s">
        <v>277</v>
      </c>
      <c r="E166" s="64">
        <v>3</v>
      </c>
      <c r="F166" s="144">
        <v>1</v>
      </c>
      <c r="G166" s="65">
        <v>1999</v>
      </c>
      <c r="H166" s="62">
        <f t="shared" si="4"/>
        <v>0</v>
      </c>
      <c r="I166" s="65">
        <v>0</v>
      </c>
      <c r="J166" s="62">
        <f t="shared" si="5"/>
        <v>0</v>
      </c>
      <c r="K166" s="328"/>
    </row>
    <row r="167" spans="1:11" ht="11.25" customHeight="1" thickBot="1">
      <c r="A167" s="169"/>
      <c r="B167" s="32"/>
      <c r="C167" s="32"/>
      <c r="D167" s="63" t="s">
        <v>564</v>
      </c>
      <c r="E167" s="64">
        <v>1</v>
      </c>
      <c r="F167" s="144">
        <v>1</v>
      </c>
      <c r="G167" s="65">
        <v>2002</v>
      </c>
      <c r="H167" s="62">
        <f t="shared" si="4"/>
        <v>0</v>
      </c>
      <c r="I167" s="65">
        <v>0</v>
      </c>
      <c r="J167" s="62">
        <f t="shared" si="5"/>
        <v>0</v>
      </c>
      <c r="K167" s="328"/>
    </row>
    <row r="168" spans="1:11" ht="11.25" customHeight="1" thickBot="1">
      <c r="A168" s="142"/>
      <c r="B168" s="32"/>
      <c r="C168" s="32"/>
      <c r="D168" s="63" t="s">
        <v>278</v>
      </c>
      <c r="E168" s="64">
        <v>3</v>
      </c>
      <c r="F168" s="144">
        <v>1</v>
      </c>
      <c r="G168" s="65">
        <v>2009</v>
      </c>
      <c r="H168" s="62">
        <f t="shared" si="4"/>
        <v>3</v>
      </c>
      <c r="I168" s="65">
        <v>0</v>
      </c>
      <c r="J168" s="62">
        <f t="shared" si="5"/>
        <v>0</v>
      </c>
      <c r="K168" s="328"/>
    </row>
    <row r="169" spans="1:11" ht="11.25" customHeight="1" thickBot="1">
      <c r="A169" s="142"/>
      <c r="B169" s="166"/>
      <c r="C169" s="32"/>
      <c r="D169" s="63" t="s">
        <v>279</v>
      </c>
      <c r="E169" s="64">
        <v>1</v>
      </c>
      <c r="F169" s="144">
        <v>1</v>
      </c>
      <c r="G169" s="65">
        <v>2009</v>
      </c>
      <c r="H169" s="62">
        <f t="shared" si="4"/>
        <v>1</v>
      </c>
      <c r="I169" s="65">
        <v>0</v>
      </c>
      <c r="J169" s="62">
        <f t="shared" si="5"/>
        <v>0</v>
      </c>
      <c r="K169" s="328"/>
    </row>
    <row r="170" spans="1:11" ht="11.25" customHeight="1" thickBot="1">
      <c r="A170" s="170"/>
      <c r="B170" s="33"/>
      <c r="C170" s="33"/>
      <c r="D170" s="66" t="s">
        <v>280</v>
      </c>
      <c r="E170" s="67">
        <v>2</v>
      </c>
      <c r="F170" s="151">
        <v>1</v>
      </c>
      <c r="G170" s="152">
        <v>1997</v>
      </c>
      <c r="H170" s="62">
        <f t="shared" si="4"/>
        <v>0</v>
      </c>
      <c r="I170" s="152">
        <v>0</v>
      </c>
      <c r="J170" s="62">
        <f t="shared" si="5"/>
        <v>0</v>
      </c>
      <c r="K170" s="329"/>
    </row>
    <row r="171" spans="1:11" ht="11.25" customHeight="1" thickBot="1">
      <c r="A171" s="320">
        <v>13</v>
      </c>
      <c r="B171" s="354" t="s">
        <v>419</v>
      </c>
      <c r="C171" s="30">
        <f>титул!B8</f>
        <v>33</v>
      </c>
      <c r="D171" s="59" t="s">
        <v>284</v>
      </c>
      <c r="E171" s="172">
        <v>2</v>
      </c>
      <c r="F171" s="61">
        <v>1</v>
      </c>
      <c r="G171" s="174">
        <v>2000</v>
      </c>
      <c r="H171" s="62">
        <f t="shared" si="4"/>
        <v>0</v>
      </c>
      <c r="I171" s="62">
        <v>2</v>
      </c>
      <c r="J171" s="62">
        <f t="shared" si="5"/>
        <v>0</v>
      </c>
      <c r="K171" s="324">
        <f>SUM(H171:H177)/C171</f>
        <v>0</v>
      </c>
    </row>
    <row r="172" spans="1:11" ht="24" customHeight="1" thickBot="1">
      <c r="A172" s="321"/>
      <c r="B172" s="319"/>
      <c r="C172" s="32"/>
      <c r="D172" s="63" t="s">
        <v>565</v>
      </c>
      <c r="E172" s="173">
        <v>6</v>
      </c>
      <c r="F172" s="144">
        <v>1</v>
      </c>
      <c r="G172" s="175">
        <v>2006</v>
      </c>
      <c r="H172" s="62">
        <f t="shared" si="4"/>
        <v>0</v>
      </c>
      <c r="I172" s="65">
        <v>0</v>
      </c>
      <c r="J172" s="62">
        <f t="shared" si="5"/>
        <v>0</v>
      </c>
      <c r="K172" s="325"/>
    </row>
    <row r="173" spans="1:11" ht="11.25" customHeight="1" thickBot="1">
      <c r="A173" s="142"/>
      <c r="B173" s="32"/>
      <c r="C173" s="32"/>
      <c r="D173" s="63" t="s">
        <v>285</v>
      </c>
      <c r="E173" s="173">
        <v>1</v>
      </c>
      <c r="F173" s="144">
        <v>1</v>
      </c>
      <c r="G173" s="175">
        <v>2001</v>
      </c>
      <c r="H173" s="62">
        <f t="shared" si="4"/>
        <v>0</v>
      </c>
      <c r="I173" s="65">
        <v>1</v>
      </c>
      <c r="J173" s="62">
        <f t="shared" si="5"/>
        <v>0</v>
      </c>
      <c r="K173" s="325"/>
    </row>
    <row r="174" spans="1:11" ht="11.25" customHeight="1" thickBot="1">
      <c r="A174" s="142"/>
      <c r="B174" s="166"/>
      <c r="C174" s="32"/>
      <c r="D174" s="145" t="s">
        <v>299</v>
      </c>
      <c r="E174" s="64">
        <v>1</v>
      </c>
      <c r="F174" s="144">
        <v>1</v>
      </c>
      <c r="G174" s="65">
        <v>2008</v>
      </c>
      <c r="H174" s="62">
        <f t="shared" si="4"/>
        <v>0</v>
      </c>
      <c r="I174" s="65">
        <v>1</v>
      </c>
      <c r="J174" s="62">
        <f t="shared" si="5"/>
        <v>0</v>
      </c>
      <c r="K174" s="325"/>
    </row>
    <row r="175" spans="1:11" ht="11.25" customHeight="1" thickBot="1">
      <c r="A175" s="142"/>
      <c r="B175" s="32"/>
      <c r="C175" s="32"/>
      <c r="D175" s="145" t="s">
        <v>300</v>
      </c>
      <c r="E175" s="64">
        <v>3</v>
      </c>
      <c r="F175" s="144">
        <v>1</v>
      </c>
      <c r="G175" s="65">
        <v>2005</v>
      </c>
      <c r="H175" s="62">
        <f t="shared" si="4"/>
        <v>0</v>
      </c>
      <c r="I175" s="65">
        <v>3</v>
      </c>
      <c r="J175" s="62">
        <f t="shared" si="5"/>
        <v>0</v>
      </c>
      <c r="K175" s="325"/>
    </row>
    <row r="176" spans="1:11" ht="11.25" customHeight="1" thickBot="1">
      <c r="A176" s="169"/>
      <c r="B176" s="32"/>
      <c r="C176" s="32"/>
      <c r="D176" s="145" t="s">
        <v>301</v>
      </c>
      <c r="E176" s="64">
        <v>5</v>
      </c>
      <c r="F176" s="144">
        <v>1</v>
      </c>
      <c r="G176" s="65">
        <v>2008</v>
      </c>
      <c r="H176" s="62">
        <f t="shared" si="4"/>
        <v>0</v>
      </c>
      <c r="I176" s="65">
        <v>5</v>
      </c>
      <c r="J176" s="62">
        <f t="shared" si="5"/>
        <v>0</v>
      </c>
      <c r="K176" s="325"/>
    </row>
    <row r="177" spans="1:11" ht="11.25" customHeight="1" thickBot="1">
      <c r="A177" s="170"/>
      <c r="B177" s="171"/>
      <c r="C177" s="33"/>
      <c r="D177" s="153" t="s">
        <v>302</v>
      </c>
      <c r="E177" s="67">
        <v>1</v>
      </c>
      <c r="F177" s="151">
        <v>1</v>
      </c>
      <c r="G177" s="152">
        <v>2003</v>
      </c>
      <c r="H177" s="62">
        <f t="shared" si="4"/>
        <v>0</v>
      </c>
      <c r="I177" s="152">
        <v>1</v>
      </c>
      <c r="J177" s="62">
        <f t="shared" si="5"/>
        <v>0</v>
      </c>
      <c r="K177" s="326"/>
    </row>
    <row r="178" spans="1:11" s="294" customFormat="1" ht="24" customHeight="1" thickBot="1">
      <c r="A178" s="286"/>
      <c r="B178" s="287"/>
      <c r="C178" s="287"/>
      <c r="D178" s="288" t="s">
        <v>598</v>
      </c>
      <c r="E178" s="289"/>
      <c r="F178" s="290"/>
      <c r="G178" s="291"/>
      <c r="H178" s="292">
        <f t="shared" si="4"/>
        <v>0</v>
      </c>
      <c r="I178" s="291"/>
      <c r="J178" s="292">
        <f t="shared" si="5"/>
        <v>0</v>
      </c>
      <c r="K178" s="293"/>
    </row>
    <row r="179" spans="1:11" ht="23.25" customHeight="1" thickBot="1">
      <c r="A179" s="320">
        <v>14</v>
      </c>
      <c r="B179" s="354" t="s">
        <v>420</v>
      </c>
      <c r="C179" s="30">
        <f>титул!B8</f>
        <v>33</v>
      </c>
      <c r="D179" s="176" t="s">
        <v>293</v>
      </c>
      <c r="E179" s="177">
        <v>2</v>
      </c>
      <c r="F179" s="61">
        <v>1</v>
      </c>
      <c r="G179" s="62">
        <v>2008</v>
      </c>
      <c r="H179" s="62">
        <f t="shared" si="4"/>
        <v>0</v>
      </c>
      <c r="I179" s="62">
        <v>0</v>
      </c>
      <c r="J179" s="62">
        <f t="shared" si="5"/>
        <v>0</v>
      </c>
      <c r="K179" s="324">
        <f>SUM(H179:H181)/C179</f>
        <v>0.21212121212121213</v>
      </c>
    </row>
    <row r="180" spans="1:11" ht="23.25" thickBot="1">
      <c r="A180" s="321"/>
      <c r="B180" s="319"/>
      <c r="C180" s="32"/>
      <c r="D180" s="63" t="s">
        <v>286</v>
      </c>
      <c r="E180" s="173">
        <v>2</v>
      </c>
      <c r="F180" s="144">
        <v>0</v>
      </c>
      <c r="G180" s="175">
        <v>2009</v>
      </c>
      <c r="H180" s="62">
        <f t="shared" si="4"/>
        <v>2</v>
      </c>
      <c r="I180" s="65">
        <v>2</v>
      </c>
      <c r="J180" s="62">
        <f t="shared" si="5"/>
        <v>2</v>
      </c>
      <c r="K180" s="325"/>
    </row>
    <row r="181" spans="1:11" ht="23.25" thickBot="1">
      <c r="A181" s="332"/>
      <c r="B181" s="333"/>
      <c r="C181" s="33"/>
      <c r="D181" s="180" t="s">
        <v>292</v>
      </c>
      <c r="E181" s="181">
        <v>5</v>
      </c>
      <c r="F181" s="151">
        <v>0</v>
      </c>
      <c r="G181" s="152">
        <v>2011</v>
      </c>
      <c r="H181" s="62">
        <f t="shared" si="4"/>
        <v>5</v>
      </c>
      <c r="I181" s="152">
        <v>5</v>
      </c>
      <c r="J181" s="62">
        <f t="shared" si="5"/>
        <v>5</v>
      </c>
      <c r="K181" s="326"/>
    </row>
    <row r="182" spans="1:11" ht="24" customHeight="1" thickBot="1">
      <c r="A182" s="320">
        <v>15</v>
      </c>
      <c r="B182" s="354" t="s">
        <v>421</v>
      </c>
      <c r="C182" s="30">
        <f>титул!B8</f>
        <v>33</v>
      </c>
      <c r="D182" s="59" t="s">
        <v>439</v>
      </c>
      <c r="E182" s="60">
        <v>1</v>
      </c>
      <c r="F182" s="61">
        <v>1</v>
      </c>
      <c r="G182" s="62">
        <v>2007</v>
      </c>
      <c r="H182" s="62">
        <f t="shared" si="4"/>
        <v>0</v>
      </c>
      <c r="I182" s="62">
        <v>0</v>
      </c>
      <c r="J182" s="62">
        <f t="shared" si="5"/>
        <v>0</v>
      </c>
      <c r="K182" s="324">
        <f>SUM(H182:H200)/C182</f>
        <v>0.30303030303030304</v>
      </c>
    </row>
    <row r="183" spans="1:11" ht="23.25" thickBot="1">
      <c r="A183" s="321"/>
      <c r="B183" s="319"/>
      <c r="C183" s="32"/>
      <c r="D183" s="63" t="s">
        <v>438</v>
      </c>
      <c r="E183" s="64">
        <v>1</v>
      </c>
      <c r="F183" s="144">
        <v>1</v>
      </c>
      <c r="G183" s="65">
        <v>2003</v>
      </c>
      <c r="H183" s="62">
        <f t="shared" si="4"/>
        <v>0</v>
      </c>
      <c r="I183" s="65">
        <v>0</v>
      </c>
      <c r="J183" s="62">
        <f t="shared" si="5"/>
        <v>0</v>
      </c>
      <c r="K183" s="325"/>
    </row>
    <row r="184" spans="1:11" ht="11.25" customHeight="1" thickBot="1">
      <c r="A184" s="169"/>
      <c r="B184" s="32"/>
      <c r="C184" s="32"/>
      <c r="D184" s="63" t="s">
        <v>177</v>
      </c>
      <c r="E184" s="64">
        <v>1</v>
      </c>
      <c r="F184" s="144">
        <v>1</v>
      </c>
      <c r="G184" s="65">
        <v>2004</v>
      </c>
      <c r="H184" s="62">
        <f t="shared" si="4"/>
        <v>0</v>
      </c>
      <c r="I184" s="65">
        <v>1</v>
      </c>
      <c r="J184" s="62">
        <f t="shared" si="5"/>
        <v>0</v>
      </c>
      <c r="K184" s="325"/>
    </row>
    <row r="185" spans="1:11" ht="23.25" thickBot="1">
      <c r="A185" s="142"/>
      <c r="B185" s="32"/>
      <c r="C185" s="32"/>
      <c r="D185" s="63" t="s">
        <v>180</v>
      </c>
      <c r="E185" s="64">
        <v>2</v>
      </c>
      <c r="F185" s="144">
        <v>1</v>
      </c>
      <c r="G185" s="65">
        <v>1998</v>
      </c>
      <c r="H185" s="62">
        <f t="shared" si="4"/>
        <v>0</v>
      </c>
      <c r="I185" s="65">
        <v>0</v>
      </c>
      <c r="J185" s="62">
        <f t="shared" si="5"/>
        <v>0</v>
      </c>
      <c r="K185" s="325"/>
    </row>
    <row r="186" spans="1:11" ht="23.25" thickBot="1">
      <c r="A186" s="142"/>
      <c r="B186" s="166"/>
      <c r="C186" s="32"/>
      <c r="D186" s="63" t="s">
        <v>178</v>
      </c>
      <c r="E186" s="64">
        <v>1</v>
      </c>
      <c r="F186" s="144">
        <v>1</v>
      </c>
      <c r="G186" s="65">
        <v>2002</v>
      </c>
      <c r="H186" s="62">
        <f t="shared" si="4"/>
        <v>0</v>
      </c>
      <c r="I186" s="65">
        <v>0</v>
      </c>
      <c r="J186" s="62">
        <f t="shared" si="5"/>
        <v>0</v>
      </c>
      <c r="K186" s="325"/>
    </row>
    <row r="187" spans="1:11" ht="23.25" thickBot="1">
      <c r="A187" s="142"/>
      <c r="B187" s="32"/>
      <c r="C187" s="32"/>
      <c r="D187" s="63" t="s">
        <v>181</v>
      </c>
      <c r="E187" s="64">
        <v>2</v>
      </c>
      <c r="F187" s="144">
        <v>1</v>
      </c>
      <c r="G187" s="65">
        <v>2003</v>
      </c>
      <c r="H187" s="62">
        <f t="shared" si="4"/>
        <v>0</v>
      </c>
      <c r="I187" s="65">
        <v>2</v>
      </c>
      <c r="J187" s="62">
        <f t="shared" si="5"/>
        <v>0</v>
      </c>
      <c r="K187" s="325"/>
    </row>
    <row r="188" spans="1:11" ht="23.25" thickBot="1">
      <c r="A188" s="169"/>
      <c r="B188" s="32"/>
      <c r="C188" s="32"/>
      <c r="D188" s="63" t="s">
        <v>179</v>
      </c>
      <c r="E188" s="64">
        <v>1</v>
      </c>
      <c r="F188" s="144">
        <v>1</v>
      </c>
      <c r="G188" s="65">
        <v>2004</v>
      </c>
      <c r="H188" s="62">
        <f t="shared" si="4"/>
        <v>0</v>
      </c>
      <c r="I188" s="65">
        <v>1</v>
      </c>
      <c r="J188" s="62">
        <f t="shared" si="5"/>
        <v>0</v>
      </c>
      <c r="K188" s="325"/>
    </row>
    <row r="189" spans="1:11" ht="23.25" thickBot="1">
      <c r="A189" s="142"/>
      <c r="B189" s="166"/>
      <c r="C189" s="32"/>
      <c r="D189" s="63" t="s">
        <v>172</v>
      </c>
      <c r="E189" s="64">
        <v>2</v>
      </c>
      <c r="F189" s="144">
        <v>1</v>
      </c>
      <c r="G189" s="65">
        <v>2009</v>
      </c>
      <c r="H189" s="62">
        <f t="shared" si="4"/>
        <v>2</v>
      </c>
      <c r="I189" s="65">
        <v>0</v>
      </c>
      <c r="J189" s="62">
        <f t="shared" si="5"/>
        <v>0</v>
      </c>
      <c r="K189" s="325"/>
    </row>
    <row r="190" spans="1:11" ht="23.25" thickBot="1">
      <c r="A190" s="142"/>
      <c r="B190" s="32"/>
      <c r="C190" s="32"/>
      <c r="D190" s="63" t="s">
        <v>443</v>
      </c>
      <c r="E190" s="64">
        <v>1</v>
      </c>
      <c r="F190" s="144">
        <v>1</v>
      </c>
      <c r="G190" s="65">
        <v>2005</v>
      </c>
      <c r="H190" s="62">
        <f t="shared" si="4"/>
        <v>0</v>
      </c>
      <c r="I190" s="65">
        <v>1</v>
      </c>
      <c r="J190" s="62">
        <f t="shared" si="5"/>
        <v>0</v>
      </c>
      <c r="K190" s="325"/>
    </row>
    <row r="191" spans="1:11" ht="23.25" thickBot="1">
      <c r="A191" s="142"/>
      <c r="B191" s="32"/>
      <c r="C191" s="32"/>
      <c r="D191" s="63" t="s">
        <v>303</v>
      </c>
      <c r="E191" s="64">
        <v>1</v>
      </c>
      <c r="F191" s="144">
        <v>1</v>
      </c>
      <c r="G191" s="65">
        <v>2008</v>
      </c>
      <c r="H191" s="62">
        <f t="shared" si="4"/>
        <v>0</v>
      </c>
      <c r="I191" s="65">
        <v>1</v>
      </c>
      <c r="J191" s="62">
        <f t="shared" si="5"/>
        <v>0</v>
      </c>
      <c r="K191" s="325"/>
    </row>
    <row r="192" spans="1:11" ht="23.25" thickBot="1">
      <c r="A192" s="169"/>
      <c r="B192" s="166"/>
      <c r="C192" s="32"/>
      <c r="D192" s="63" t="s">
        <v>444</v>
      </c>
      <c r="E192" s="64">
        <v>5</v>
      </c>
      <c r="F192" s="144">
        <v>1</v>
      </c>
      <c r="G192" s="65">
        <v>2011</v>
      </c>
      <c r="H192" s="62">
        <f t="shared" si="4"/>
        <v>5</v>
      </c>
      <c r="I192" s="65">
        <v>5</v>
      </c>
      <c r="J192" s="62">
        <f t="shared" si="5"/>
        <v>5</v>
      </c>
      <c r="K192" s="325"/>
    </row>
    <row r="193" spans="1:11" ht="15.75" thickBot="1">
      <c r="A193" s="142"/>
      <c r="B193" s="32"/>
      <c r="C193" s="32"/>
      <c r="D193" s="63" t="s">
        <v>442</v>
      </c>
      <c r="E193" s="64">
        <v>1</v>
      </c>
      <c r="F193" s="144">
        <v>1</v>
      </c>
      <c r="G193" s="65">
        <v>2008</v>
      </c>
      <c r="H193" s="62">
        <f t="shared" si="4"/>
        <v>0</v>
      </c>
      <c r="I193" s="65">
        <v>0</v>
      </c>
      <c r="J193" s="62">
        <f t="shared" si="5"/>
        <v>0</v>
      </c>
      <c r="K193" s="325"/>
    </row>
    <row r="194" spans="1:11" ht="24.75" customHeight="1" thickBot="1">
      <c r="A194" s="142"/>
      <c r="B194" s="32"/>
      <c r="C194" s="32"/>
      <c r="D194" s="63" t="s">
        <v>175</v>
      </c>
      <c r="E194" s="64">
        <v>2</v>
      </c>
      <c r="F194" s="144">
        <v>1</v>
      </c>
      <c r="G194" s="65">
        <v>2009</v>
      </c>
      <c r="H194" s="62">
        <f aca="true" t="shared" si="6" ref="H194:H228">IF(G194&gt;2008,E194,0)</f>
        <v>2</v>
      </c>
      <c r="I194" s="65">
        <v>2</v>
      </c>
      <c r="J194" s="62">
        <f aca="true" t="shared" si="7" ref="J194:J228">IF(G194&gt;2008,I194,0)</f>
        <v>2</v>
      </c>
      <c r="K194" s="325"/>
    </row>
    <row r="195" spans="1:11" ht="23.25" thickBot="1">
      <c r="A195" s="142"/>
      <c r="B195" s="166"/>
      <c r="C195" s="32"/>
      <c r="D195" s="63" t="s">
        <v>173</v>
      </c>
      <c r="E195" s="64">
        <v>1</v>
      </c>
      <c r="F195" s="144">
        <v>1</v>
      </c>
      <c r="G195" s="65">
        <v>2010</v>
      </c>
      <c r="H195" s="62">
        <f t="shared" si="6"/>
        <v>1</v>
      </c>
      <c r="I195" s="65">
        <v>1</v>
      </c>
      <c r="J195" s="62">
        <f t="shared" si="7"/>
        <v>1</v>
      </c>
      <c r="K195" s="325"/>
    </row>
    <row r="196" spans="1:11" ht="23.25" thickBot="1">
      <c r="A196" s="169"/>
      <c r="B196" s="32"/>
      <c r="C196" s="32"/>
      <c r="D196" s="63" t="s">
        <v>440</v>
      </c>
      <c r="E196" s="64">
        <v>1</v>
      </c>
      <c r="F196" s="144">
        <v>1</v>
      </c>
      <c r="G196" s="65">
        <v>2007</v>
      </c>
      <c r="H196" s="62">
        <f t="shared" si="6"/>
        <v>0</v>
      </c>
      <c r="I196" s="65">
        <v>0</v>
      </c>
      <c r="J196" s="62">
        <f t="shared" si="7"/>
        <v>0</v>
      </c>
      <c r="K196" s="325"/>
    </row>
    <row r="197" spans="1:11" ht="23.25" thickBot="1">
      <c r="A197" s="142"/>
      <c r="B197" s="32"/>
      <c r="C197" s="32"/>
      <c r="D197" s="63" t="s">
        <v>383</v>
      </c>
      <c r="E197" s="64">
        <v>1</v>
      </c>
      <c r="F197" s="144">
        <v>1</v>
      </c>
      <c r="G197" s="65">
        <v>2008</v>
      </c>
      <c r="H197" s="62">
        <f t="shared" si="6"/>
        <v>0</v>
      </c>
      <c r="I197" s="65">
        <v>0</v>
      </c>
      <c r="J197" s="62">
        <f t="shared" si="7"/>
        <v>0</v>
      </c>
      <c r="K197" s="325"/>
    </row>
    <row r="198" spans="1:11" ht="23.25" thickBot="1">
      <c r="A198" s="142"/>
      <c r="B198" s="166"/>
      <c r="C198" s="32"/>
      <c r="D198" s="63" t="s">
        <v>441</v>
      </c>
      <c r="E198" s="64">
        <v>1</v>
      </c>
      <c r="F198" s="144">
        <v>1</v>
      </c>
      <c r="G198" s="65">
        <v>2008</v>
      </c>
      <c r="H198" s="62">
        <f t="shared" si="6"/>
        <v>0</v>
      </c>
      <c r="I198" s="65">
        <v>1</v>
      </c>
      <c r="J198" s="62">
        <f t="shared" si="7"/>
        <v>0</v>
      </c>
      <c r="K198" s="325"/>
    </row>
    <row r="199" spans="1:11" ht="23.25" thickBot="1">
      <c r="A199" s="142"/>
      <c r="B199" s="32"/>
      <c r="C199" s="32"/>
      <c r="D199" s="63" t="s">
        <v>176</v>
      </c>
      <c r="E199" s="64">
        <v>1</v>
      </c>
      <c r="F199" s="144">
        <v>1</v>
      </c>
      <c r="G199" s="65">
        <v>2008</v>
      </c>
      <c r="H199" s="62">
        <f t="shared" si="6"/>
        <v>0</v>
      </c>
      <c r="I199" s="65">
        <v>0</v>
      </c>
      <c r="J199" s="62">
        <f t="shared" si="7"/>
        <v>0</v>
      </c>
      <c r="K199" s="325"/>
    </row>
    <row r="200" spans="1:11" ht="23.25" thickBot="1">
      <c r="A200" s="184"/>
      <c r="B200" s="33"/>
      <c r="C200" s="33"/>
      <c r="D200" s="66" t="s">
        <v>174</v>
      </c>
      <c r="E200" s="67">
        <v>1</v>
      </c>
      <c r="F200" s="151">
        <v>1</v>
      </c>
      <c r="G200" s="152">
        <v>2008</v>
      </c>
      <c r="H200" s="62">
        <f t="shared" si="6"/>
        <v>0</v>
      </c>
      <c r="I200" s="152">
        <v>0</v>
      </c>
      <c r="J200" s="62">
        <f t="shared" si="7"/>
        <v>0</v>
      </c>
      <c r="K200" s="326"/>
    </row>
    <row r="201" spans="1:11" ht="36" customHeight="1" thickBot="1">
      <c r="A201" s="320">
        <v>16</v>
      </c>
      <c r="B201" s="354" t="s">
        <v>422</v>
      </c>
      <c r="C201" s="30">
        <f>титул!B8</f>
        <v>33</v>
      </c>
      <c r="D201" s="59" t="s">
        <v>286</v>
      </c>
      <c r="E201" s="172">
        <v>2</v>
      </c>
      <c r="F201" s="61">
        <v>1</v>
      </c>
      <c r="G201" s="174">
        <v>2009</v>
      </c>
      <c r="H201" s="62">
        <f t="shared" si="6"/>
        <v>2</v>
      </c>
      <c r="I201" s="62">
        <v>2</v>
      </c>
      <c r="J201" s="62">
        <f t="shared" si="7"/>
        <v>2</v>
      </c>
      <c r="K201" s="324">
        <f>SUM(H201:H202)/C201</f>
        <v>0.21212121212121213</v>
      </c>
    </row>
    <row r="202" spans="1:11" ht="27" customHeight="1" thickBot="1">
      <c r="A202" s="332"/>
      <c r="B202" s="333"/>
      <c r="C202" s="33"/>
      <c r="D202" s="180" t="s">
        <v>292</v>
      </c>
      <c r="E202" s="181">
        <v>5</v>
      </c>
      <c r="F202" s="151">
        <v>1</v>
      </c>
      <c r="G202" s="152">
        <v>2011</v>
      </c>
      <c r="H202" s="62">
        <f t="shared" si="6"/>
        <v>5</v>
      </c>
      <c r="I202" s="152">
        <v>5</v>
      </c>
      <c r="J202" s="62">
        <f t="shared" si="7"/>
        <v>5</v>
      </c>
      <c r="K202" s="326"/>
    </row>
    <row r="203" spans="1:11" ht="75.75" thickBot="1">
      <c r="A203" s="142">
        <v>17</v>
      </c>
      <c r="B203" s="32" t="s">
        <v>96</v>
      </c>
      <c r="C203" s="32">
        <v>29</v>
      </c>
      <c r="D203" s="63" t="s">
        <v>282</v>
      </c>
      <c r="E203" s="173">
        <v>2</v>
      </c>
      <c r="F203" s="144">
        <v>1</v>
      </c>
      <c r="G203" s="175">
        <v>2010</v>
      </c>
      <c r="H203" s="62">
        <f t="shared" si="6"/>
        <v>2</v>
      </c>
      <c r="I203" s="65">
        <v>0</v>
      </c>
      <c r="J203" s="62">
        <f t="shared" si="7"/>
        <v>0</v>
      </c>
      <c r="K203" s="249">
        <f>SUM(H203)/C203</f>
        <v>0.06896551724137931</v>
      </c>
    </row>
    <row r="204" spans="1:11" ht="35.25" customHeight="1" thickBot="1">
      <c r="A204" s="320">
        <v>18</v>
      </c>
      <c r="B204" s="354" t="s">
        <v>423</v>
      </c>
      <c r="C204" s="30">
        <f>титул!B9</f>
        <v>24</v>
      </c>
      <c r="D204" s="59" t="s">
        <v>281</v>
      </c>
      <c r="E204" s="172">
        <v>2</v>
      </c>
      <c r="F204" s="61">
        <v>1</v>
      </c>
      <c r="G204" s="174">
        <v>2011</v>
      </c>
      <c r="H204" s="62">
        <f t="shared" si="6"/>
        <v>2</v>
      </c>
      <c r="I204" s="62">
        <v>0</v>
      </c>
      <c r="J204" s="62">
        <f t="shared" si="7"/>
        <v>0</v>
      </c>
      <c r="K204" s="324">
        <f>SUM(H204:H206)/C204</f>
        <v>0.25</v>
      </c>
    </row>
    <row r="205" spans="1:11" ht="22.5" customHeight="1" thickBot="1">
      <c r="A205" s="321"/>
      <c r="B205" s="319"/>
      <c r="C205" s="32"/>
      <c r="D205" s="63" t="s">
        <v>282</v>
      </c>
      <c r="E205" s="173">
        <v>2</v>
      </c>
      <c r="F205" s="144">
        <v>1</v>
      </c>
      <c r="G205" s="175">
        <v>2010</v>
      </c>
      <c r="H205" s="62">
        <f t="shared" si="6"/>
        <v>2</v>
      </c>
      <c r="I205" s="65">
        <v>0</v>
      </c>
      <c r="J205" s="62">
        <f t="shared" si="7"/>
        <v>0</v>
      </c>
      <c r="K205" s="325"/>
    </row>
    <row r="206" spans="1:11" ht="21" customHeight="1" thickBot="1">
      <c r="A206" s="332"/>
      <c r="B206" s="333"/>
      <c r="C206" s="33"/>
      <c r="D206" s="66" t="s">
        <v>283</v>
      </c>
      <c r="E206" s="178">
        <v>2</v>
      </c>
      <c r="F206" s="151">
        <v>1</v>
      </c>
      <c r="G206" s="179">
        <v>2009</v>
      </c>
      <c r="H206" s="62">
        <f t="shared" si="6"/>
        <v>2</v>
      </c>
      <c r="I206" s="152">
        <v>0</v>
      </c>
      <c r="J206" s="62">
        <f t="shared" si="7"/>
        <v>0</v>
      </c>
      <c r="K206" s="326"/>
    </row>
    <row r="207" spans="1:11" ht="27.75" customHeight="1" thickBot="1">
      <c r="A207" s="320">
        <v>19</v>
      </c>
      <c r="B207" s="354" t="s">
        <v>424</v>
      </c>
      <c r="C207" s="30">
        <f>титул!B9</f>
        <v>24</v>
      </c>
      <c r="D207" s="149" t="s">
        <v>354</v>
      </c>
      <c r="E207" s="60">
        <v>1</v>
      </c>
      <c r="F207" s="61">
        <v>0</v>
      </c>
      <c r="G207" s="62">
        <v>2007</v>
      </c>
      <c r="H207" s="62">
        <f t="shared" si="6"/>
        <v>0</v>
      </c>
      <c r="I207" s="62">
        <v>1</v>
      </c>
      <c r="J207" s="62">
        <f t="shared" si="7"/>
        <v>0</v>
      </c>
      <c r="K207" s="324">
        <f>SUM(H207:H214)/C207</f>
        <v>0.8333333333333334</v>
      </c>
    </row>
    <row r="208" spans="1:11" ht="23.25" thickBot="1">
      <c r="A208" s="321"/>
      <c r="B208" s="319"/>
      <c r="C208" s="32"/>
      <c r="D208" s="145" t="s">
        <v>355</v>
      </c>
      <c r="E208" s="64">
        <v>7</v>
      </c>
      <c r="F208" s="144">
        <v>0</v>
      </c>
      <c r="G208" s="65">
        <v>1998</v>
      </c>
      <c r="H208" s="62">
        <f t="shared" si="6"/>
        <v>0</v>
      </c>
      <c r="I208" s="65">
        <v>7</v>
      </c>
      <c r="J208" s="62">
        <f t="shared" si="7"/>
        <v>0</v>
      </c>
      <c r="K208" s="325"/>
    </row>
    <row r="209" spans="1:11" ht="23.25" customHeight="1" thickBot="1">
      <c r="A209" s="169"/>
      <c r="B209" s="32"/>
      <c r="C209" s="32"/>
      <c r="D209" s="145" t="s">
        <v>558</v>
      </c>
      <c r="E209" s="64">
        <v>3</v>
      </c>
      <c r="F209" s="144">
        <v>0</v>
      </c>
      <c r="G209" s="65">
        <v>2011</v>
      </c>
      <c r="H209" s="62">
        <f t="shared" si="6"/>
        <v>3</v>
      </c>
      <c r="I209" s="65">
        <v>3</v>
      </c>
      <c r="J209" s="62">
        <f t="shared" si="7"/>
        <v>3</v>
      </c>
      <c r="K209" s="325"/>
    </row>
    <row r="210" spans="1:11" ht="23.25" thickBot="1">
      <c r="A210" s="142"/>
      <c r="B210" s="32"/>
      <c r="C210" s="32"/>
      <c r="D210" s="145" t="s">
        <v>356</v>
      </c>
      <c r="E210" s="64">
        <v>5</v>
      </c>
      <c r="F210" s="144">
        <v>0</v>
      </c>
      <c r="G210" s="65">
        <v>2009</v>
      </c>
      <c r="H210" s="62">
        <f t="shared" si="6"/>
        <v>5</v>
      </c>
      <c r="I210" s="65">
        <v>5</v>
      </c>
      <c r="J210" s="62">
        <f t="shared" si="7"/>
        <v>5</v>
      </c>
      <c r="K210" s="325"/>
    </row>
    <row r="211" spans="1:11" ht="11.25" customHeight="1" thickBot="1">
      <c r="A211" s="142"/>
      <c r="B211" s="166"/>
      <c r="C211" s="32"/>
      <c r="D211" s="145" t="s">
        <v>357</v>
      </c>
      <c r="E211" s="64">
        <v>2</v>
      </c>
      <c r="F211" s="144">
        <v>0</v>
      </c>
      <c r="G211" s="65">
        <v>2007</v>
      </c>
      <c r="H211" s="62">
        <f t="shared" si="6"/>
        <v>0</v>
      </c>
      <c r="I211" s="65">
        <v>2</v>
      </c>
      <c r="J211" s="62">
        <f t="shared" si="7"/>
        <v>0</v>
      </c>
      <c r="K211" s="325"/>
    </row>
    <row r="212" spans="1:11" ht="23.25" thickBot="1">
      <c r="A212" s="142"/>
      <c r="B212" s="32"/>
      <c r="C212" s="32"/>
      <c r="D212" s="145" t="s">
        <v>358</v>
      </c>
      <c r="E212" s="64">
        <v>7</v>
      </c>
      <c r="F212" s="144">
        <v>0</v>
      </c>
      <c r="G212" s="65">
        <v>2009</v>
      </c>
      <c r="H212" s="62">
        <f t="shared" si="6"/>
        <v>7</v>
      </c>
      <c r="I212" s="65">
        <v>7</v>
      </c>
      <c r="J212" s="62">
        <f t="shared" si="7"/>
        <v>7</v>
      </c>
      <c r="K212" s="325"/>
    </row>
    <row r="213" spans="1:11" ht="24.75" customHeight="1" thickBot="1">
      <c r="A213" s="169"/>
      <c r="B213" s="32"/>
      <c r="C213" s="32"/>
      <c r="D213" s="145" t="s">
        <v>359</v>
      </c>
      <c r="E213" s="64">
        <v>5</v>
      </c>
      <c r="F213" s="144">
        <v>0</v>
      </c>
      <c r="G213" s="65">
        <v>2008</v>
      </c>
      <c r="H213" s="62">
        <f t="shared" si="6"/>
        <v>0</v>
      </c>
      <c r="I213" s="65">
        <v>5</v>
      </c>
      <c r="J213" s="62">
        <f t="shared" si="7"/>
        <v>0</v>
      </c>
      <c r="K213" s="325"/>
    </row>
    <row r="214" spans="1:11" ht="23.25" customHeight="1" thickBot="1">
      <c r="A214" s="170"/>
      <c r="B214" s="171"/>
      <c r="C214" s="33"/>
      <c r="D214" s="153" t="s">
        <v>360</v>
      </c>
      <c r="E214" s="67">
        <v>5</v>
      </c>
      <c r="F214" s="151">
        <v>0</v>
      </c>
      <c r="G214" s="152">
        <v>2009</v>
      </c>
      <c r="H214" s="62">
        <f t="shared" si="6"/>
        <v>5</v>
      </c>
      <c r="I214" s="152">
        <v>5</v>
      </c>
      <c r="J214" s="62">
        <f t="shared" si="7"/>
        <v>5</v>
      </c>
      <c r="K214" s="326"/>
    </row>
    <row r="215" spans="1:11" ht="24" customHeight="1" thickBot="1">
      <c r="A215" s="320">
        <v>20</v>
      </c>
      <c r="B215" s="354" t="s">
        <v>425</v>
      </c>
      <c r="C215" s="30">
        <f>титул!B9</f>
        <v>24</v>
      </c>
      <c r="D215" s="149" t="s">
        <v>566</v>
      </c>
      <c r="E215" s="60">
        <v>1</v>
      </c>
      <c r="F215" s="61">
        <v>1</v>
      </c>
      <c r="G215" s="62">
        <v>2005</v>
      </c>
      <c r="H215" s="62">
        <f t="shared" si="6"/>
        <v>0</v>
      </c>
      <c r="I215" s="62">
        <v>1</v>
      </c>
      <c r="J215" s="62">
        <f t="shared" si="7"/>
        <v>0</v>
      </c>
      <c r="K215" s="324">
        <f>SUM(H215:H217)/C215</f>
        <v>0</v>
      </c>
    </row>
    <row r="216" spans="1:11" ht="18.75" customHeight="1" thickBot="1">
      <c r="A216" s="321"/>
      <c r="B216" s="319"/>
      <c r="C216" s="32"/>
      <c r="D216" s="145" t="s">
        <v>567</v>
      </c>
      <c r="E216" s="64">
        <v>1</v>
      </c>
      <c r="F216" s="229">
        <v>1</v>
      </c>
      <c r="G216" s="74">
        <v>1998</v>
      </c>
      <c r="H216" s="62">
        <f t="shared" si="6"/>
        <v>0</v>
      </c>
      <c r="I216" s="74">
        <v>0</v>
      </c>
      <c r="J216" s="62">
        <f t="shared" si="7"/>
        <v>0</v>
      </c>
      <c r="K216" s="325"/>
    </row>
    <row r="217" spans="1:11" ht="17.25" customHeight="1" thickBot="1">
      <c r="A217" s="332"/>
      <c r="B217" s="333"/>
      <c r="C217" s="33"/>
      <c r="D217" s="153" t="s">
        <v>291</v>
      </c>
      <c r="E217" s="67">
        <v>1</v>
      </c>
      <c r="F217" s="151">
        <v>1</v>
      </c>
      <c r="G217" s="152">
        <v>2000</v>
      </c>
      <c r="H217" s="62">
        <f t="shared" si="6"/>
        <v>0</v>
      </c>
      <c r="I217" s="152">
        <v>0</v>
      </c>
      <c r="J217" s="62">
        <f t="shared" si="7"/>
        <v>0</v>
      </c>
      <c r="K217" s="326"/>
    </row>
    <row r="218" spans="1:11" ht="11.25" customHeight="1" thickBot="1">
      <c r="A218" s="320">
        <v>21</v>
      </c>
      <c r="B218" s="354" t="s">
        <v>426</v>
      </c>
      <c r="C218" s="30">
        <f>титул!B9</f>
        <v>24</v>
      </c>
      <c r="D218" s="59" t="s">
        <v>287</v>
      </c>
      <c r="E218" s="172">
        <v>1</v>
      </c>
      <c r="F218" s="61">
        <v>1</v>
      </c>
      <c r="G218" s="174">
        <v>2001</v>
      </c>
      <c r="H218" s="62">
        <f t="shared" si="6"/>
        <v>0</v>
      </c>
      <c r="I218" s="62">
        <v>0</v>
      </c>
      <c r="J218" s="62">
        <f t="shared" si="7"/>
        <v>0</v>
      </c>
      <c r="K218" s="324">
        <f>SUM(H218:H222)/C218</f>
        <v>0.125</v>
      </c>
    </row>
    <row r="219" spans="1:11" ht="23.25" thickBot="1">
      <c r="A219" s="321"/>
      <c r="B219" s="319"/>
      <c r="C219" s="32"/>
      <c r="D219" s="63" t="s">
        <v>288</v>
      </c>
      <c r="E219" s="173">
        <v>1</v>
      </c>
      <c r="F219" s="144">
        <v>1</v>
      </c>
      <c r="G219" s="175">
        <v>2001</v>
      </c>
      <c r="H219" s="62">
        <f t="shared" si="6"/>
        <v>0</v>
      </c>
      <c r="I219" s="65">
        <v>1</v>
      </c>
      <c r="J219" s="62">
        <f t="shared" si="7"/>
        <v>0</v>
      </c>
      <c r="K219" s="325"/>
    </row>
    <row r="220" spans="1:11" ht="11.25" customHeight="1" thickBot="1">
      <c r="A220" s="321"/>
      <c r="B220" s="319"/>
      <c r="C220" s="32"/>
      <c r="D220" s="63" t="s">
        <v>289</v>
      </c>
      <c r="E220" s="173">
        <v>2</v>
      </c>
      <c r="F220" s="144">
        <v>1</v>
      </c>
      <c r="G220" s="175">
        <v>2010</v>
      </c>
      <c r="H220" s="62">
        <f t="shared" si="6"/>
        <v>2</v>
      </c>
      <c r="I220" s="65">
        <v>2</v>
      </c>
      <c r="J220" s="62">
        <f t="shared" si="7"/>
        <v>2</v>
      </c>
      <c r="K220" s="325"/>
    </row>
    <row r="221" spans="1:11" ht="12" customHeight="1" thickBot="1">
      <c r="A221" s="321"/>
      <c r="B221" s="319"/>
      <c r="C221" s="32"/>
      <c r="D221" s="63" t="s">
        <v>568</v>
      </c>
      <c r="E221" s="173">
        <v>2</v>
      </c>
      <c r="F221" s="144">
        <v>1</v>
      </c>
      <c r="G221" s="175">
        <v>2000</v>
      </c>
      <c r="H221" s="62">
        <f t="shared" si="6"/>
        <v>0</v>
      </c>
      <c r="I221" s="65">
        <v>2</v>
      </c>
      <c r="J221" s="62">
        <f t="shared" si="7"/>
        <v>0</v>
      </c>
      <c r="K221" s="325"/>
    </row>
    <row r="222" spans="1:11" ht="23.25" thickBot="1">
      <c r="A222" s="332"/>
      <c r="B222" s="333"/>
      <c r="C222" s="33"/>
      <c r="D222" s="66" t="s">
        <v>290</v>
      </c>
      <c r="E222" s="178">
        <v>1</v>
      </c>
      <c r="F222" s="151">
        <v>1</v>
      </c>
      <c r="G222" s="179">
        <v>2010</v>
      </c>
      <c r="H222" s="62">
        <f t="shared" si="6"/>
        <v>1</v>
      </c>
      <c r="I222" s="152">
        <v>0</v>
      </c>
      <c r="J222" s="62">
        <f t="shared" si="7"/>
        <v>0</v>
      </c>
      <c r="K222" s="326"/>
    </row>
    <row r="223" spans="1:11" ht="11.25" customHeight="1" thickBot="1">
      <c r="A223" s="320">
        <v>22</v>
      </c>
      <c r="B223" s="354" t="s">
        <v>427</v>
      </c>
      <c r="C223" s="30">
        <f>титул!B9</f>
        <v>24</v>
      </c>
      <c r="D223" s="149" t="s">
        <v>294</v>
      </c>
      <c r="E223" s="60">
        <v>1</v>
      </c>
      <c r="F223" s="61">
        <v>1</v>
      </c>
      <c r="G223" s="62">
        <v>2005</v>
      </c>
      <c r="H223" s="62">
        <f t="shared" si="6"/>
        <v>0</v>
      </c>
      <c r="I223" s="62">
        <v>1</v>
      </c>
      <c r="J223" s="62">
        <f t="shared" si="7"/>
        <v>0</v>
      </c>
      <c r="K223" s="324">
        <f>SUM(H223:H228)/C223</f>
        <v>0.2916666666666667</v>
      </c>
    </row>
    <row r="224" spans="1:11" ht="27" customHeight="1" thickBot="1">
      <c r="A224" s="321"/>
      <c r="B224" s="319"/>
      <c r="C224" s="32"/>
      <c r="D224" s="63" t="s">
        <v>569</v>
      </c>
      <c r="E224" s="64">
        <v>2</v>
      </c>
      <c r="F224" s="144">
        <v>1</v>
      </c>
      <c r="G224" s="65">
        <v>2008</v>
      </c>
      <c r="H224" s="62">
        <f t="shared" si="6"/>
        <v>0</v>
      </c>
      <c r="I224" s="65">
        <v>2</v>
      </c>
      <c r="J224" s="62">
        <f t="shared" si="7"/>
        <v>0</v>
      </c>
      <c r="K224" s="325"/>
    </row>
    <row r="225" spans="1:11" ht="11.25" customHeight="1" thickBot="1">
      <c r="A225" s="142"/>
      <c r="B225" s="32"/>
      <c r="C225" s="32"/>
      <c r="D225" s="63" t="s">
        <v>295</v>
      </c>
      <c r="E225" s="64">
        <v>7</v>
      </c>
      <c r="F225" s="144">
        <v>1</v>
      </c>
      <c r="G225" s="65">
        <v>2009</v>
      </c>
      <c r="H225" s="62">
        <f t="shared" si="6"/>
        <v>7</v>
      </c>
      <c r="I225" s="65">
        <v>0</v>
      </c>
      <c r="J225" s="62">
        <f t="shared" si="7"/>
        <v>0</v>
      </c>
      <c r="K225" s="325"/>
    </row>
    <row r="226" spans="1:11" ht="23.25" thickBot="1">
      <c r="A226" s="169"/>
      <c r="B226" s="32"/>
      <c r="C226" s="32"/>
      <c r="D226" s="63" t="s">
        <v>296</v>
      </c>
      <c r="E226" s="64">
        <v>3</v>
      </c>
      <c r="F226" s="144">
        <v>1</v>
      </c>
      <c r="G226" s="65">
        <v>2008</v>
      </c>
      <c r="H226" s="62">
        <f t="shared" si="6"/>
        <v>0</v>
      </c>
      <c r="I226" s="65">
        <v>3</v>
      </c>
      <c r="J226" s="62">
        <f t="shared" si="7"/>
        <v>0</v>
      </c>
      <c r="K226" s="325"/>
    </row>
    <row r="227" spans="1:11" ht="23.25" thickBot="1">
      <c r="A227" s="142"/>
      <c r="B227" s="166"/>
      <c r="C227" s="32"/>
      <c r="D227" s="63" t="s">
        <v>297</v>
      </c>
      <c r="E227" s="64">
        <v>2</v>
      </c>
      <c r="F227" s="144">
        <v>1</v>
      </c>
      <c r="G227" s="65">
        <v>2008</v>
      </c>
      <c r="H227" s="62">
        <f t="shared" si="6"/>
        <v>0</v>
      </c>
      <c r="I227" s="65">
        <v>2</v>
      </c>
      <c r="J227" s="62">
        <f t="shared" si="7"/>
        <v>0</v>
      </c>
      <c r="K227" s="325"/>
    </row>
    <row r="228" spans="1:11" ht="15.75" thickBot="1">
      <c r="A228" s="170"/>
      <c r="B228" s="33"/>
      <c r="C228" s="33"/>
      <c r="D228" s="66" t="s">
        <v>298</v>
      </c>
      <c r="E228" s="67">
        <v>1</v>
      </c>
      <c r="F228" s="151">
        <v>1</v>
      </c>
      <c r="G228" s="152">
        <v>2008</v>
      </c>
      <c r="H228" s="62">
        <f t="shared" si="6"/>
        <v>0</v>
      </c>
      <c r="I228" s="152">
        <v>1</v>
      </c>
      <c r="J228" s="62">
        <f t="shared" si="7"/>
        <v>0</v>
      </c>
      <c r="K228" s="326"/>
    </row>
    <row r="229" spans="1:11" ht="45.75" thickBot="1">
      <c r="A229" s="142">
        <v>23</v>
      </c>
      <c r="B229" s="32" t="s">
        <v>527</v>
      </c>
      <c r="C229" s="32">
        <f>титул!B9</f>
        <v>24</v>
      </c>
      <c r="D229" s="63" t="s">
        <v>289</v>
      </c>
      <c r="E229" s="173">
        <v>2</v>
      </c>
      <c r="F229" s="144">
        <v>1</v>
      </c>
      <c r="G229" s="175">
        <v>2010</v>
      </c>
      <c r="H229" s="62">
        <f>IF(G229&gt;2008,E229,0)</f>
        <v>2</v>
      </c>
      <c r="I229" s="65">
        <v>2</v>
      </c>
      <c r="J229" s="62">
        <f>IF(G229&gt;2008,I229,0)</f>
        <v>2</v>
      </c>
      <c r="K229" s="295"/>
    </row>
    <row r="230" spans="1:11" ht="22.5" customHeight="1" thickBot="1">
      <c r="A230" s="142"/>
      <c r="B230" s="32"/>
      <c r="C230" s="32"/>
      <c r="D230" s="63" t="s">
        <v>468</v>
      </c>
      <c r="E230" s="64">
        <v>5</v>
      </c>
      <c r="F230" s="144">
        <v>1</v>
      </c>
      <c r="G230" s="65">
        <v>2011</v>
      </c>
      <c r="H230" s="62">
        <f>IF(G230&gt;2008,E230,0)</f>
        <v>5</v>
      </c>
      <c r="I230" s="65">
        <v>5</v>
      </c>
      <c r="J230" s="62">
        <f>IF(G230&gt;2008,I230,0)</f>
        <v>5</v>
      </c>
      <c r="K230" s="295"/>
    </row>
    <row r="231" spans="1:11" ht="15.75" thickBot="1">
      <c r="A231" s="72"/>
      <c r="B231" s="167" t="s">
        <v>681</v>
      </c>
      <c r="C231" s="131">
        <f>SUM(C3:C230)</f>
        <v>683</v>
      </c>
      <c r="D231" s="185"/>
      <c r="E231" s="132">
        <f>SUM(E3:E230)</f>
        <v>676</v>
      </c>
      <c r="F231" s="132">
        <f>SUM(F3:F230)</f>
        <v>219</v>
      </c>
      <c r="G231" s="132"/>
      <c r="H231" s="132">
        <f>SUM(H3:H230)</f>
        <v>268</v>
      </c>
      <c r="I231" s="132">
        <f>SUM(I3:I230)</f>
        <v>501</v>
      </c>
      <c r="J231" s="132">
        <f>SUM(J3:J230)</f>
        <v>215</v>
      </c>
      <c r="K231" s="259">
        <f>J231/C231</f>
        <v>0.31478770131771594</v>
      </c>
    </row>
    <row r="234" spans="2:4" ht="14.25">
      <c r="B234" s="16"/>
      <c r="D234" s="16"/>
    </row>
    <row r="235" spans="2:4" ht="14.25">
      <c r="B235" s="16"/>
      <c r="D235" s="16"/>
    </row>
    <row r="236" spans="2:8" ht="15">
      <c r="B236" s="14"/>
      <c r="C236" s="14"/>
      <c r="D236" s="14"/>
      <c r="F236" s="14"/>
      <c r="G236" s="14"/>
      <c r="H236" s="14"/>
    </row>
    <row r="237" spans="2:4" ht="14.25">
      <c r="B237" s="16"/>
      <c r="D237" s="16"/>
    </row>
    <row r="238" spans="2:4" ht="14.25">
      <c r="B238" s="16"/>
      <c r="D238" s="16"/>
    </row>
    <row r="239" spans="2:4" ht="14.25">
      <c r="B239" s="16"/>
      <c r="D239" s="16"/>
    </row>
    <row r="240" spans="2:4" ht="14.25">
      <c r="B240" s="16"/>
      <c r="D240" s="16"/>
    </row>
    <row r="241" spans="2:4" ht="14.25">
      <c r="B241" s="16"/>
      <c r="D241" s="16"/>
    </row>
    <row r="242" spans="2:4" ht="14.25">
      <c r="B242" s="16"/>
      <c r="D242" s="16"/>
    </row>
    <row r="243" spans="2:4" ht="14.25">
      <c r="B243" s="16"/>
      <c r="D243" s="16"/>
    </row>
    <row r="244" spans="2:4" ht="15">
      <c r="B244" s="14"/>
      <c r="C244" s="14"/>
      <c r="D244" s="14"/>
    </row>
  </sheetData>
  <sheetProtection/>
  <mergeCells count="55">
    <mergeCell ref="K223:K228"/>
    <mergeCell ref="B204:B206"/>
    <mergeCell ref="A204:A206"/>
    <mergeCell ref="B207:B208"/>
    <mergeCell ref="A207:A208"/>
    <mergeCell ref="A218:A222"/>
    <mergeCell ref="B223:B224"/>
    <mergeCell ref="A223:A224"/>
    <mergeCell ref="A215:A217"/>
    <mergeCell ref="K182:K200"/>
    <mergeCell ref="K207:K214"/>
    <mergeCell ref="B218:B222"/>
    <mergeCell ref="K201:K202"/>
    <mergeCell ref="K204:K206"/>
    <mergeCell ref="B215:B217"/>
    <mergeCell ref="K215:K217"/>
    <mergeCell ref="K218:K222"/>
    <mergeCell ref="B201:B202"/>
    <mergeCell ref="A201:A202"/>
    <mergeCell ref="B171:B172"/>
    <mergeCell ref="A171:A172"/>
    <mergeCell ref="B179:B181"/>
    <mergeCell ref="A179:A181"/>
    <mergeCell ref="K149:K161"/>
    <mergeCell ref="B182:B183"/>
    <mergeCell ref="A182:A183"/>
    <mergeCell ref="A120:A121"/>
    <mergeCell ref="B130:B131"/>
    <mergeCell ref="A130:A131"/>
    <mergeCell ref="B149:B150"/>
    <mergeCell ref="A149:A150"/>
    <mergeCell ref="K171:K177"/>
    <mergeCell ref="K179:K181"/>
    <mergeCell ref="K80:K95"/>
    <mergeCell ref="K162:K170"/>
    <mergeCell ref="B13:B14"/>
    <mergeCell ref="B41:B42"/>
    <mergeCell ref="B67:B68"/>
    <mergeCell ref="B96:B97"/>
    <mergeCell ref="B120:B121"/>
    <mergeCell ref="K96:K119"/>
    <mergeCell ref="K120:K129"/>
    <mergeCell ref="K130:K148"/>
    <mergeCell ref="K61:K66"/>
    <mergeCell ref="K67:K79"/>
    <mergeCell ref="K3:K12"/>
    <mergeCell ref="K13:K25"/>
    <mergeCell ref="K26:K40"/>
    <mergeCell ref="K41:K60"/>
    <mergeCell ref="B61:B66"/>
    <mergeCell ref="A61:A66"/>
    <mergeCell ref="A96:A97"/>
    <mergeCell ref="A13:A14"/>
    <mergeCell ref="A41:A42"/>
    <mergeCell ref="A67:A68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5" manualBreakCount="5">
    <brk id="25" max="10" man="1"/>
    <brk id="50" max="10" man="1"/>
    <brk id="151" max="10" man="1"/>
    <brk id="170" max="10" man="1"/>
    <brk id="214" max="10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196"/>
  <sheetViews>
    <sheetView view="pageBreakPreview" zoomScale="90" zoomScaleSheetLayoutView="90" zoomScalePageLayoutView="0" workbookViewId="0" topLeftCell="A94">
      <selection activeCell="D105" sqref="D105:J105"/>
    </sheetView>
  </sheetViews>
  <sheetFormatPr defaultColWidth="9.00390625" defaultRowHeight="12.75"/>
  <cols>
    <col min="1" max="1" width="4.125" style="45" customWidth="1"/>
    <col min="2" max="2" width="26.75390625" style="8" customWidth="1"/>
    <col min="3" max="3" width="21.75390625" style="8" customWidth="1"/>
    <col min="4" max="4" width="75.875" style="11" customWidth="1"/>
    <col min="5" max="5" width="11.625" style="8" bestFit="1" customWidth="1"/>
    <col min="6" max="6" width="10.375" style="8" customWidth="1"/>
    <col min="7" max="9" width="12.75390625" style="8" customWidth="1"/>
    <col min="10" max="11" width="12.625" style="8" customWidth="1"/>
    <col min="12" max="16384" width="9.125" style="8" customWidth="1"/>
  </cols>
  <sheetData>
    <row r="1" ht="9" customHeight="1"/>
    <row r="2" spans="1:5" ht="18" customHeight="1">
      <c r="A2" s="345" t="s">
        <v>65</v>
      </c>
      <c r="B2" s="345"/>
      <c r="C2" s="345"/>
      <c r="D2" s="345"/>
      <c r="E2" s="345"/>
    </row>
    <row r="3" ht="9" customHeight="1" thickBot="1"/>
    <row r="4" spans="1:11" ht="90.75" customHeight="1" thickBot="1">
      <c r="A4" s="72" t="s">
        <v>627</v>
      </c>
      <c r="B4" s="39" t="s">
        <v>639</v>
      </c>
      <c r="C4" s="39" t="s">
        <v>640</v>
      </c>
      <c r="D4" s="78" t="s">
        <v>641</v>
      </c>
      <c r="E4" s="73" t="s">
        <v>642</v>
      </c>
      <c r="F4" s="72" t="s">
        <v>66</v>
      </c>
      <c r="G4" s="39" t="s">
        <v>625</v>
      </c>
      <c r="H4" s="39" t="s">
        <v>67</v>
      </c>
      <c r="I4" s="39" t="s">
        <v>519</v>
      </c>
      <c r="J4" s="39" t="s">
        <v>520</v>
      </c>
      <c r="K4" s="73" t="s">
        <v>521</v>
      </c>
    </row>
    <row r="5" spans="1:11" ht="23.25" thickBot="1">
      <c r="A5" s="77">
        <v>1</v>
      </c>
      <c r="B5" s="30" t="s">
        <v>571</v>
      </c>
      <c r="C5" s="30">
        <f>титул!$B$7</f>
        <v>77</v>
      </c>
      <c r="D5" s="149" t="s">
        <v>602</v>
      </c>
      <c r="E5" s="60">
        <v>8</v>
      </c>
      <c r="F5" s="61">
        <v>1</v>
      </c>
      <c r="G5" s="62">
        <v>2011</v>
      </c>
      <c r="H5" s="62">
        <f>IF(G5&gt;2008,E5,0)</f>
        <v>8</v>
      </c>
      <c r="I5" s="62">
        <v>8</v>
      </c>
      <c r="J5" s="247">
        <f>IF(G5&gt;2008,I5,0)</f>
        <v>8</v>
      </c>
      <c r="K5" s="324">
        <f>SUM(H5:H10)/C5</f>
        <v>0.6233766233766234</v>
      </c>
    </row>
    <row r="6" spans="1:11" ht="23.25" thickBot="1">
      <c r="A6" s="24"/>
      <c r="B6" s="31"/>
      <c r="C6" s="31"/>
      <c r="D6" s="145" t="s">
        <v>603</v>
      </c>
      <c r="E6" s="64">
        <v>17</v>
      </c>
      <c r="F6" s="144">
        <v>1</v>
      </c>
      <c r="G6" s="65">
        <v>2007</v>
      </c>
      <c r="H6" s="62">
        <f aca="true" t="shared" si="0" ref="H6:H77">IF(G6&gt;2008,E6,0)</f>
        <v>0</v>
      </c>
      <c r="I6" s="65">
        <v>17</v>
      </c>
      <c r="J6" s="247">
        <f aca="true" t="shared" si="1" ref="J6:J77">IF(G6&gt;2008,I6,0)</f>
        <v>0</v>
      </c>
      <c r="K6" s="325"/>
    </row>
    <row r="7" spans="1:11" ht="23.25" thickBot="1">
      <c r="A7" s="24"/>
      <c r="B7" s="31"/>
      <c r="C7" s="31"/>
      <c r="D7" s="303" t="s">
        <v>216</v>
      </c>
      <c r="E7" s="304">
        <v>15</v>
      </c>
      <c r="F7" s="305">
        <v>1</v>
      </c>
      <c r="G7" s="306">
        <v>2014</v>
      </c>
      <c r="H7" s="307">
        <f t="shared" si="0"/>
        <v>15</v>
      </c>
      <c r="I7" s="306">
        <v>15</v>
      </c>
      <c r="J7" s="308">
        <f t="shared" si="1"/>
        <v>15</v>
      </c>
      <c r="K7" s="325"/>
    </row>
    <row r="8" spans="1:11" ht="23.25" thickBot="1">
      <c r="A8" s="24"/>
      <c r="B8" s="31"/>
      <c r="C8" s="31"/>
      <c r="D8" s="145" t="s">
        <v>403</v>
      </c>
      <c r="E8" s="64">
        <v>25</v>
      </c>
      <c r="F8" s="144">
        <v>1</v>
      </c>
      <c r="G8" s="65">
        <v>2013</v>
      </c>
      <c r="H8" s="62">
        <f t="shared" si="0"/>
        <v>25</v>
      </c>
      <c r="I8" s="65">
        <v>25</v>
      </c>
      <c r="J8" s="247">
        <f t="shared" si="1"/>
        <v>25</v>
      </c>
      <c r="K8" s="325"/>
    </row>
    <row r="9" spans="1:11" ht="23.25" thickBot="1">
      <c r="A9" s="24"/>
      <c r="B9" s="31"/>
      <c r="C9" s="31"/>
      <c r="D9" s="145" t="s">
        <v>604</v>
      </c>
      <c r="E9" s="64">
        <v>15</v>
      </c>
      <c r="F9" s="144">
        <v>1</v>
      </c>
      <c r="G9" s="65">
        <v>2007</v>
      </c>
      <c r="H9" s="62">
        <f t="shared" si="0"/>
        <v>0</v>
      </c>
      <c r="I9" s="65">
        <v>15</v>
      </c>
      <c r="J9" s="247">
        <f t="shared" si="1"/>
        <v>0</v>
      </c>
      <c r="K9" s="325"/>
    </row>
    <row r="10" spans="1:11" ht="11.25" customHeight="1" thickBot="1">
      <c r="A10" s="24"/>
      <c r="B10" s="31"/>
      <c r="C10" s="34"/>
      <c r="D10" s="153" t="s">
        <v>90</v>
      </c>
      <c r="E10" s="67">
        <v>3</v>
      </c>
      <c r="F10" s="151">
        <v>1</v>
      </c>
      <c r="G10" s="152">
        <v>2002</v>
      </c>
      <c r="H10" s="62">
        <f t="shared" si="0"/>
        <v>0</v>
      </c>
      <c r="I10" s="152">
        <v>0</v>
      </c>
      <c r="J10" s="247">
        <f t="shared" si="1"/>
        <v>0</v>
      </c>
      <c r="K10" s="326"/>
    </row>
    <row r="11" spans="1:11" ht="11.25" customHeight="1" thickBot="1">
      <c r="A11" s="320">
        <v>2</v>
      </c>
      <c r="B11" s="354" t="s">
        <v>572</v>
      </c>
      <c r="C11" s="30">
        <f>титул!$B$7</f>
        <v>77</v>
      </c>
      <c r="D11" s="149" t="s">
        <v>658</v>
      </c>
      <c r="E11" s="60">
        <v>1</v>
      </c>
      <c r="F11" s="61">
        <v>1</v>
      </c>
      <c r="G11" s="62">
        <v>2006</v>
      </c>
      <c r="H11" s="62">
        <f t="shared" si="0"/>
        <v>0</v>
      </c>
      <c r="I11" s="62">
        <v>1</v>
      </c>
      <c r="J11" s="247">
        <f t="shared" si="1"/>
        <v>0</v>
      </c>
      <c r="K11" s="324">
        <f>SUM(H11:H30)/C11</f>
        <v>0.2077922077922078</v>
      </c>
    </row>
    <row r="12" spans="1:11" ht="11.25" customHeight="1" thickBot="1">
      <c r="A12" s="321"/>
      <c r="B12" s="319"/>
      <c r="C12" s="32"/>
      <c r="D12" s="298" t="s">
        <v>395</v>
      </c>
      <c r="E12" s="150">
        <v>9</v>
      </c>
      <c r="F12" s="297">
        <v>1</v>
      </c>
      <c r="G12" s="232">
        <v>2013</v>
      </c>
      <c r="H12" s="62">
        <f t="shared" si="0"/>
        <v>9</v>
      </c>
      <c r="I12" s="232">
        <v>9</v>
      </c>
      <c r="J12" s="247">
        <f t="shared" si="1"/>
        <v>9</v>
      </c>
      <c r="K12" s="325"/>
    </row>
    <row r="13" spans="1:11" ht="29.25" customHeight="1" thickBot="1">
      <c r="A13" s="321"/>
      <c r="B13" s="319"/>
      <c r="C13" s="32"/>
      <c r="D13" s="298" t="s">
        <v>396</v>
      </c>
      <c r="E13" s="150">
        <v>5</v>
      </c>
      <c r="F13" s="297">
        <v>1</v>
      </c>
      <c r="G13" s="232">
        <v>2013</v>
      </c>
      <c r="H13" s="62">
        <f t="shared" si="0"/>
        <v>5</v>
      </c>
      <c r="I13" s="232">
        <v>5</v>
      </c>
      <c r="J13" s="247">
        <f t="shared" si="1"/>
        <v>5</v>
      </c>
      <c r="K13" s="325"/>
    </row>
    <row r="14" spans="1:11" ht="11.25" customHeight="1" thickBot="1">
      <c r="A14" s="321"/>
      <c r="B14" s="319"/>
      <c r="C14" s="31"/>
      <c r="D14" s="145" t="s">
        <v>659</v>
      </c>
      <c r="E14" s="64">
        <v>2</v>
      </c>
      <c r="F14" s="144">
        <v>1</v>
      </c>
      <c r="G14" s="65">
        <v>2009</v>
      </c>
      <c r="H14" s="62">
        <f t="shared" si="0"/>
        <v>2</v>
      </c>
      <c r="I14" s="65">
        <v>2</v>
      </c>
      <c r="J14" s="247">
        <f t="shared" si="1"/>
        <v>2</v>
      </c>
      <c r="K14" s="325"/>
    </row>
    <row r="15" spans="1:11" ht="11.25" customHeight="1" thickBot="1">
      <c r="A15" s="24"/>
      <c r="B15" s="31"/>
      <c r="C15" s="31"/>
      <c r="D15" s="145" t="s">
        <v>660</v>
      </c>
      <c r="E15" s="64">
        <v>10</v>
      </c>
      <c r="F15" s="144">
        <v>1</v>
      </c>
      <c r="G15" s="65">
        <v>1992</v>
      </c>
      <c r="H15" s="62">
        <f t="shared" si="0"/>
        <v>0</v>
      </c>
      <c r="I15" s="65">
        <v>10</v>
      </c>
      <c r="J15" s="247">
        <f t="shared" si="1"/>
        <v>0</v>
      </c>
      <c r="K15" s="325"/>
    </row>
    <row r="16" spans="1:11" ht="11.25" customHeight="1" thickBot="1">
      <c r="A16" s="24"/>
      <c r="B16" s="31"/>
      <c r="C16" s="31"/>
      <c r="D16" s="145" t="s">
        <v>661</v>
      </c>
      <c r="E16" s="64">
        <v>5</v>
      </c>
      <c r="F16" s="144">
        <v>1</v>
      </c>
      <c r="G16" s="65">
        <v>2002</v>
      </c>
      <c r="H16" s="62">
        <f t="shared" si="0"/>
        <v>0</v>
      </c>
      <c r="I16" s="65">
        <v>5</v>
      </c>
      <c r="J16" s="247">
        <f t="shared" si="1"/>
        <v>0</v>
      </c>
      <c r="K16" s="325"/>
    </row>
    <row r="17" spans="1:11" ht="11.25" customHeight="1" thickBot="1">
      <c r="A17" s="24"/>
      <c r="B17" s="31"/>
      <c r="C17" s="31"/>
      <c r="D17" s="145" t="s">
        <v>662</v>
      </c>
      <c r="E17" s="64">
        <v>1</v>
      </c>
      <c r="F17" s="144">
        <v>1</v>
      </c>
      <c r="G17" s="65">
        <v>1994</v>
      </c>
      <c r="H17" s="62">
        <f t="shared" si="0"/>
        <v>0</v>
      </c>
      <c r="I17" s="65">
        <v>1</v>
      </c>
      <c r="J17" s="247">
        <f t="shared" si="1"/>
        <v>0</v>
      </c>
      <c r="K17" s="325"/>
    </row>
    <row r="18" spans="1:11" ht="11.25" customHeight="1" thickBot="1">
      <c r="A18" s="24"/>
      <c r="B18" s="31"/>
      <c r="C18" s="31"/>
      <c r="D18" s="145" t="s">
        <v>663</v>
      </c>
      <c r="E18" s="64">
        <v>20</v>
      </c>
      <c r="F18" s="144">
        <v>1</v>
      </c>
      <c r="G18" s="65">
        <v>1992</v>
      </c>
      <c r="H18" s="62">
        <f t="shared" si="0"/>
        <v>0</v>
      </c>
      <c r="I18" s="65">
        <v>20</v>
      </c>
      <c r="J18" s="247">
        <f t="shared" si="1"/>
        <v>0</v>
      </c>
      <c r="K18" s="325"/>
    </row>
    <row r="19" spans="1:11" ht="11.25" customHeight="1" thickBot="1">
      <c r="A19" s="24"/>
      <c r="B19" s="31"/>
      <c r="C19" s="31"/>
      <c r="D19" s="145" t="s">
        <v>664</v>
      </c>
      <c r="E19" s="64">
        <v>15</v>
      </c>
      <c r="F19" s="144">
        <v>1</v>
      </c>
      <c r="G19" s="65">
        <v>1994</v>
      </c>
      <c r="H19" s="62">
        <f t="shared" si="0"/>
        <v>0</v>
      </c>
      <c r="I19" s="65">
        <v>0</v>
      </c>
      <c r="J19" s="247">
        <f t="shared" si="1"/>
        <v>0</v>
      </c>
      <c r="K19" s="325"/>
    </row>
    <row r="20" spans="1:11" ht="23.25" thickBot="1">
      <c r="A20" s="24"/>
      <c r="B20" s="31"/>
      <c r="C20" s="31"/>
      <c r="D20" s="145" t="s">
        <v>665</v>
      </c>
      <c r="E20" s="64">
        <v>2</v>
      </c>
      <c r="F20" s="144">
        <v>1</v>
      </c>
      <c r="G20" s="65">
        <v>2001</v>
      </c>
      <c r="H20" s="62">
        <f t="shared" si="0"/>
        <v>0</v>
      </c>
      <c r="I20" s="65">
        <v>2</v>
      </c>
      <c r="J20" s="247">
        <f t="shared" si="1"/>
        <v>0</v>
      </c>
      <c r="K20" s="325"/>
    </row>
    <row r="21" spans="1:11" ht="11.25" customHeight="1" thickBot="1">
      <c r="A21" s="24"/>
      <c r="B21" s="31"/>
      <c r="C21" s="31"/>
      <c r="D21" s="145" t="s">
        <v>666</v>
      </c>
      <c r="E21" s="64">
        <v>2</v>
      </c>
      <c r="F21" s="144">
        <v>1</v>
      </c>
      <c r="G21" s="65">
        <v>2004</v>
      </c>
      <c r="H21" s="62">
        <f t="shared" si="0"/>
        <v>0</v>
      </c>
      <c r="I21" s="65">
        <v>2</v>
      </c>
      <c r="J21" s="247">
        <f t="shared" si="1"/>
        <v>0</v>
      </c>
      <c r="K21" s="325"/>
    </row>
    <row r="22" spans="1:11" ht="11.25" customHeight="1" thickBot="1">
      <c r="A22" s="24"/>
      <c r="B22" s="31"/>
      <c r="C22" s="31"/>
      <c r="D22" s="145" t="s">
        <v>80</v>
      </c>
      <c r="E22" s="64">
        <v>1</v>
      </c>
      <c r="F22" s="144">
        <v>1</v>
      </c>
      <c r="G22" s="65">
        <v>2007</v>
      </c>
      <c r="H22" s="62">
        <f t="shared" si="0"/>
        <v>0</v>
      </c>
      <c r="I22" s="65">
        <v>1</v>
      </c>
      <c r="J22" s="247">
        <f t="shared" si="1"/>
        <v>0</v>
      </c>
      <c r="K22" s="325"/>
    </row>
    <row r="23" spans="1:11" ht="11.25" customHeight="1" thickBot="1">
      <c r="A23" s="24"/>
      <c r="B23" s="31"/>
      <c r="C23" s="31"/>
      <c r="D23" s="145" t="s">
        <v>667</v>
      </c>
      <c r="E23" s="64">
        <v>2</v>
      </c>
      <c r="F23" s="144">
        <v>1</v>
      </c>
      <c r="G23" s="65">
        <v>2006</v>
      </c>
      <c r="H23" s="62">
        <f t="shared" si="0"/>
        <v>0</v>
      </c>
      <c r="I23" s="65">
        <v>2</v>
      </c>
      <c r="J23" s="247">
        <f t="shared" si="1"/>
        <v>0</v>
      </c>
      <c r="K23" s="325"/>
    </row>
    <row r="24" spans="1:11" ht="23.25" thickBot="1">
      <c r="A24" s="24"/>
      <c r="B24" s="31"/>
      <c r="C24" s="31"/>
      <c r="D24" s="145" t="s">
        <v>668</v>
      </c>
      <c r="E24" s="64">
        <v>10</v>
      </c>
      <c r="F24" s="144">
        <v>1</v>
      </c>
      <c r="G24" s="65">
        <v>1994</v>
      </c>
      <c r="H24" s="62">
        <f t="shared" si="0"/>
        <v>0</v>
      </c>
      <c r="I24" s="65">
        <v>10</v>
      </c>
      <c r="J24" s="247">
        <f t="shared" si="1"/>
        <v>0</v>
      </c>
      <c r="K24" s="325"/>
    </row>
    <row r="25" spans="1:11" ht="23.25" thickBot="1">
      <c r="A25" s="24"/>
      <c r="B25" s="31"/>
      <c r="C25" s="31"/>
      <c r="D25" s="145" t="s">
        <v>669</v>
      </c>
      <c r="E25" s="64">
        <v>10</v>
      </c>
      <c r="F25" s="144">
        <v>1</v>
      </c>
      <c r="G25" s="65">
        <v>1994</v>
      </c>
      <c r="H25" s="62">
        <f t="shared" si="0"/>
        <v>0</v>
      </c>
      <c r="I25" s="65">
        <v>10</v>
      </c>
      <c r="J25" s="247">
        <f t="shared" si="1"/>
        <v>0</v>
      </c>
      <c r="K25" s="325"/>
    </row>
    <row r="26" spans="1:11" ht="11.25" customHeight="1" thickBot="1">
      <c r="A26" s="24"/>
      <c r="B26" s="31"/>
      <c r="C26" s="31"/>
      <c r="D26" s="145" t="s">
        <v>670</v>
      </c>
      <c r="E26" s="64">
        <v>3</v>
      </c>
      <c r="F26" s="144">
        <v>1</v>
      </c>
      <c r="G26" s="65">
        <v>2001</v>
      </c>
      <c r="H26" s="62">
        <f t="shared" si="0"/>
        <v>0</v>
      </c>
      <c r="I26" s="65">
        <v>3</v>
      </c>
      <c r="J26" s="247">
        <f t="shared" si="1"/>
        <v>0</v>
      </c>
      <c r="K26" s="325"/>
    </row>
    <row r="27" spans="1:11" ht="11.25" customHeight="1" thickBot="1">
      <c r="A27" s="24"/>
      <c r="B27" s="31"/>
      <c r="C27" s="31"/>
      <c r="D27" s="145" t="s">
        <v>671</v>
      </c>
      <c r="E27" s="64">
        <v>20</v>
      </c>
      <c r="F27" s="144">
        <v>1</v>
      </c>
      <c r="G27" s="65">
        <v>1993</v>
      </c>
      <c r="H27" s="62">
        <f t="shared" si="0"/>
        <v>0</v>
      </c>
      <c r="I27" s="65">
        <v>20</v>
      </c>
      <c r="J27" s="247">
        <f t="shared" si="1"/>
        <v>0</v>
      </c>
      <c r="K27" s="325"/>
    </row>
    <row r="28" spans="1:11" ht="11.25" customHeight="1" thickBot="1">
      <c r="A28" s="24"/>
      <c r="B28" s="31"/>
      <c r="C28" s="31"/>
      <c r="D28" s="145" t="s">
        <v>672</v>
      </c>
      <c r="E28" s="64">
        <v>20</v>
      </c>
      <c r="F28" s="144">
        <v>1</v>
      </c>
      <c r="G28" s="65">
        <v>1993</v>
      </c>
      <c r="H28" s="62">
        <f t="shared" si="0"/>
        <v>0</v>
      </c>
      <c r="I28" s="65">
        <v>20</v>
      </c>
      <c r="J28" s="247">
        <f t="shared" si="1"/>
        <v>0</v>
      </c>
      <c r="K28" s="325"/>
    </row>
    <row r="29" spans="1:11" ht="23.25" thickBot="1">
      <c r="A29" s="24"/>
      <c r="B29" s="31"/>
      <c r="C29" s="31"/>
      <c r="D29" s="145" t="s">
        <v>673</v>
      </c>
      <c r="E29" s="64">
        <v>10</v>
      </c>
      <c r="F29" s="144">
        <v>1</v>
      </c>
      <c r="G29" s="65">
        <v>1993</v>
      </c>
      <c r="H29" s="62">
        <f t="shared" si="0"/>
        <v>0</v>
      </c>
      <c r="I29" s="65">
        <v>0</v>
      </c>
      <c r="J29" s="247">
        <f t="shared" si="1"/>
        <v>0</v>
      </c>
      <c r="K29" s="325"/>
    </row>
    <row r="30" spans="1:11" ht="11.25" customHeight="1" thickBot="1">
      <c r="A30" s="24"/>
      <c r="B30" s="31"/>
      <c r="C30" s="34"/>
      <c r="D30" s="153" t="s">
        <v>674</v>
      </c>
      <c r="E30" s="67">
        <v>3</v>
      </c>
      <c r="F30" s="151">
        <v>1</v>
      </c>
      <c r="G30" s="152">
        <v>1998</v>
      </c>
      <c r="H30" s="62">
        <f t="shared" si="0"/>
        <v>0</v>
      </c>
      <c r="I30" s="152">
        <v>3</v>
      </c>
      <c r="J30" s="247">
        <f t="shared" si="1"/>
        <v>0</v>
      </c>
      <c r="K30" s="326"/>
    </row>
    <row r="31" spans="1:11" ht="23.25" thickBot="1">
      <c r="A31" s="77">
        <v>3</v>
      </c>
      <c r="B31" s="30" t="s">
        <v>573</v>
      </c>
      <c r="C31" s="30">
        <f>титул!$B$7</f>
        <v>77</v>
      </c>
      <c r="D31" s="149" t="s">
        <v>675</v>
      </c>
      <c r="E31" s="60">
        <v>7</v>
      </c>
      <c r="F31" s="61">
        <v>1</v>
      </c>
      <c r="G31" s="62">
        <v>2007</v>
      </c>
      <c r="H31" s="62">
        <f t="shared" si="0"/>
        <v>0</v>
      </c>
      <c r="I31" s="62">
        <v>0</v>
      </c>
      <c r="J31" s="247">
        <f t="shared" si="1"/>
        <v>0</v>
      </c>
      <c r="K31" s="327">
        <f>SUM(H31:H58)/C31</f>
        <v>1.6623376623376624</v>
      </c>
    </row>
    <row r="32" spans="1:11" ht="23.25" thickBot="1">
      <c r="A32" s="142"/>
      <c r="B32" s="32"/>
      <c r="C32" s="32"/>
      <c r="D32" s="63" t="s">
        <v>337</v>
      </c>
      <c r="E32" s="64">
        <v>6</v>
      </c>
      <c r="F32" s="144">
        <v>1</v>
      </c>
      <c r="G32" s="65">
        <v>2007</v>
      </c>
      <c r="H32" s="62">
        <f t="shared" si="0"/>
        <v>0</v>
      </c>
      <c r="I32" s="65">
        <v>0</v>
      </c>
      <c r="J32" s="247">
        <f t="shared" si="1"/>
        <v>0</v>
      </c>
      <c r="K32" s="328"/>
    </row>
    <row r="33" spans="1:11" ht="23.25" thickBot="1">
      <c r="A33" s="142"/>
      <c r="B33" s="32"/>
      <c r="C33" s="32"/>
      <c r="D33" s="63" t="s">
        <v>338</v>
      </c>
      <c r="E33" s="64">
        <v>9</v>
      </c>
      <c r="F33" s="144">
        <v>1</v>
      </c>
      <c r="G33" s="65">
        <v>2008</v>
      </c>
      <c r="H33" s="62">
        <f t="shared" si="0"/>
        <v>0</v>
      </c>
      <c r="I33" s="65">
        <v>9</v>
      </c>
      <c r="J33" s="247">
        <f t="shared" si="1"/>
        <v>0</v>
      </c>
      <c r="K33" s="328"/>
    </row>
    <row r="34" spans="1:11" ht="23.25" thickBot="1">
      <c r="A34" s="142"/>
      <c r="B34" s="32"/>
      <c r="C34" s="32"/>
      <c r="D34" s="63" t="s">
        <v>339</v>
      </c>
      <c r="E34" s="64">
        <v>49</v>
      </c>
      <c r="F34" s="144">
        <v>1</v>
      </c>
      <c r="G34" s="65">
        <v>2005</v>
      </c>
      <c r="H34" s="62">
        <f t="shared" si="0"/>
        <v>0</v>
      </c>
      <c r="I34" s="65">
        <v>49</v>
      </c>
      <c r="J34" s="247">
        <f t="shared" si="1"/>
        <v>0</v>
      </c>
      <c r="K34" s="328"/>
    </row>
    <row r="35" spans="1:11" ht="23.25" thickBot="1">
      <c r="A35" s="142"/>
      <c r="B35" s="32"/>
      <c r="C35" s="32"/>
      <c r="D35" s="63" t="s">
        <v>183</v>
      </c>
      <c r="E35" s="64">
        <v>11</v>
      </c>
      <c r="F35" s="144">
        <v>1</v>
      </c>
      <c r="G35" s="65">
        <v>2007</v>
      </c>
      <c r="H35" s="62">
        <f t="shared" si="0"/>
        <v>0</v>
      </c>
      <c r="I35" s="65">
        <v>0</v>
      </c>
      <c r="J35" s="247">
        <f t="shared" si="1"/>
        <v>0</v>
      </c>
      <c r="K35" s="328"/>
    </row>
    <row r="36" spans="1:11" ht="23.25" customHeight="1" thickBot="1">
      <c r="A36" s="142"/>
      <c r="B36" s="32"/>
      <c r="C36" s="32"/>
      <c r="D36" s="63" t="s">
        <v>340</v>
      </c>
      <c r="E36" s="64">
        <v>2</v>
      </c>
      <c r="F36" s="144">
        <v>1</v>
      </c>
      <c r="G36" s="65">
        <v>2003</v>
      </c>
      <c r="H36" s="62">
        <f t="shared" si="0"/>
        <v>0</v>
      </c>
      <c r="I36" s="65">
        <v>2</v>
      </c>
      <c r="J36" s="247">
        <f t="shared" si="1"/>
        <v>0</v>
      </c>
      <c r="K36" s="328"/>
    </row>
    <row r="37" spans="1:11" ht="23.25" thickBot="1">
      <c r="A37" s="142"/>
      <c r="B37" s="32"/>
      <c r="C37" s="32"/>
      <c r="D37" s="145" t="s">
        <v>341</v>
      </c>
      <c r="E37" s="64">
        <v>50</v>
      </c>
      <c r="F37" s="144">
        <v>1</v>
      </c>
      <c r="G37" s="65">
        <v>2007</v>
      </c>
      <c r="H37" s="62">
        <f t="shared" si="0"/>
        <v>0</v>
      </c>
      <c r="I37" s="65">
        <v>0</v>
      </c>
      <c r="J37" s="247">
        <f t="shared" si="1"/>
        <v>0</v>
      </c>
      <c r="K37" s="328"/>
    </row>
    <row r="38" spans="1:11" ht="23.25" thickBot="1">
      <c r="A38" s="142"/>
      <c r="B38" s="32"/>
      <c r="C38" s="32"/>
      <c r="D38" s="145" t="s">
        <v>342</v>
      </c>
      <c r="E38" s="64">
        <v>3</v>
      </c>
      <c r="F38" s="144">
        <v>1</v>
      </c>
      <c r="G38" s="65">
        <v>2002</v>
      </c>
      <c r="H38" s="62">
        <f t="shared" si="0"/>
        <v>0</v>
      </c>
      <c r="I38" s="65">
        <v>3</v>
      </c>
      <c r="J38" s="247">
        <f t="shared" si="1"/>
        <v>0</v>
      </c>
      <c r="K38" s="328"/>
    </row>
    <row r="39" spans="1:11" ht="23.25" thickBot="1">
      <c r="A39" s="142"/>
      <c r="B39" s="32"/>
      <c r="C39" s="32"/>
      <c r="D39" s="145" t="s">
        <v>343</v>
      </c>
      <c r="E39" s="64">
        <v>20</v>
      </c>
      <c r="F39" s="144">
        <v>1</v>
      </c>
      <c r="G39" s="65">
        <v>1998</v>
      </c>
      <c r="H39" s="62">
        <f t="shared" si="0"/>
        <v>0</v>
      </c>
      <c r="I39" s="65">
        <v>0</v>
      </c>
      <c r="J39" s="247">
        <f t="shared" si="1"/>
        <v>0</v>
      </c>
      <c r="K39" s="328"/>
    </row>
    <row r="40" spans="1:11" ht="23.25" thickBot="1">
      <c r="A40" s="142"/>
      <c r="B40" s="32"/>
      <c r="C40" s="32"/>
      <c r="D40" s="145" t="s">
        <v>344</v>
      </c>
      <c r="E40" s="64">
        <v>2</v>
      </c>
      <c r="F40" s="144">
        <v>1</v>
      </c>
      <c r="G40" s="65">
        <v>2006</v>
      </c>
      <c r="H40" s="62">
        <f t="shared" si="0"/>
        <v>0</v>
      </c>
      <c r="I40" s="65">
        <v>2</v>
      </c>
      <c r="J40" s="247">
        <f t="shared" si="1"/>
        <v>0</v>
      </c>
      <c r="K40" s="328"/>
    </row>
    <row r="41" spans="1:11" ht="23.25" thickBot="1">
      <c r="A41" s="142"/>
      <c r="B41" s="32"/>
      <c r="C41" s="32"/>
      <c r="D41" s="145" t="s">
        <v>345</v>
      </c>
      <c r="E41" s="64">
        <v>1</v>
      </c>
      <c r="F41" s="144">
        <v>1</v>
      </c>
      <c r="G41" s="65">
        <v>2003</v>
      </c>
      <c r="H41" s="62">
        <f t="shared" si="0"/>
        <v>0</v>
      </c>
      <c r="I41" s="65">
        <v>1</v>
      </c>
      <c r="J41" s="247">
        <f t="shared" si="1"/>
        <v>0</v>
      </c>
      <c r="K41" s="328"/>
    </row>
    <row r="42" spans="1:11" ht="23.25" thickBot="1">
      <c r="A42" s="142"/>
      <c r="B42" s="32"/>
      <c r="C42" s="32"/>
      <c r="D42" s="145" t="s">
        <v>346</v>
      </c>
      <c r="E42" s="64">
        <v>1</v>
      </c>
      <c r="F42" s="144">
        <v>1</v>
      </c>
      <c r="G42" s="65">
        <v>2003</v>
      </c>
      <c r="H42" s="62">
        <f t="shared" si="0"/>
        <v>0</v>
      </c>
      <c r="I42" s="65">
        <v>1</v>
      </c>
      <c r="J42" s="247">
        <f t="shared" si="1"/>
        <v>0</v>
      </c>
      <c r="K42" s="328"/>
    </row>
    <row r="43" spans="1:11" ht="23.25" thickBot="1">
      <c r="A43" s="142"/>
      <c r="B43" s="32"/>
      <c r="C43" s="32"/>
      <c r="D43" s="145" t="s">
        <v>347</v>
      </c>
      <c r="E43" s="64">
        <v>6</v>
      </c>
      <c r="F43" s="144">
        <v>1</v>
      </c>
      <c r="G43" s="65">
        <v>1999</v>
      </c>
      <c r="H43" s="62">
        <f t="shared" si="0"/>
        <v>0</v>
      </c>
      <c r="I43" s="65">
        <v>6</v>
      </c>
      <c r="J43" s="247">
        <f t="shared" si="1"/>
        <v>0</v>
      </c>
      <c r="K43" s="328"/>
    </row>
    <row r="44" spans="1:11" ht="23.25" thickBot="1">
      <c r="A44" s="142"/>
      <c r="B44" s="32"/>
      <c r="C44" s="32"/>
      <c r="D44" s="145" t="s">
        <v>158</v>
      </c>
      <c r="E44" s="64">
        <v>25</v>
      </c>
      <c r="F44" s="144">
        <v>1</v>
      </c>
      <c r="G44" s="65">
        <v>2014</v>
      </c>
      <c r="H44" s="62">
        <f t="shared" si="0"/>
        <v>25</v>
      </c>
      <c r="I44" s="65">
        <v>25</v>
      </c>
      <c r="J44" s="247">
        <f t="shared" si="1"/>
        <v>25</v>
      </c>
      <c r="K44" s="328"/>
    </row>
    <row r="45" spans="1:11" ht="23.25" thickBot="1">
      <c r="A45" s="142"/>
      <c r="B45" s="32"/>
      <c r="C45" s="32"/>
      <c r="D45" s="303" t="s">
        <v>530</v>
      </c>
      <c r="E45" s="304">
        <v>20</v>
      </c>
      <c r="F45" s="305">
        <v>1</v>
      </c>
      <c r="G45" s="306">
        <v>2015</v>
      </c>
      <c r="H45" s="307">
        <v>25</v>
      </c>
      <c r="I45" s="306">
        <v>20</v>
      </c>
      <c r="J45" s="308">
        <f t="shared" si="1"/>
        <v>20</v>
      </c>
      <c r="K45" s="328"/>
    </row>
    <row r="46" spans="1:11" ht="23.25" thickBot="1">
      <c r="A46" s="142"/>
      <c r="B46" s="32"/>
      <c r="C46" s="32"/>
      <c r="D46" s="303" t="s">
        <v>531</v>
      </c>
      <c r="E46" s="304">
        <v>30</v>
      </c>
      <c r="F46" s="305">
        <v>1</v>
      </c>
      <c r="G46" s="306">
        <v>2014</v>
      </c>
      <c r="H46" s="307">
        <f>IF(G46&gt;2008,E46,0)</f>
        <v>30</v>
      </c>
      <c r="I46" s="306">
        <v>0</v>
      </c>
      <c r="J46" s="308">
        <f t="shared" si="1"/>
        <v>0</v>
      </c>
      <c r="K46" s="328"/>
    </row>
    <row r="47" spans="1:11" ht="23.25" thickBot="1">
      <c r="A47" s="142"/>
      <c r="B47" s="32"/>
      <c r="C47" s="32"/>
      <c r="D47" s="145" t="s">
        <v>348</v>
      </c>
      <c r="E47" s="64">
        <v>40</v>
      </c>
      <c r="F47" s="144">
        <v>1</v>
      </c>
      <c r="G47" s="65">
        <v>1999</v>
      </c>
      <c r="H47" s="62">
        <f t="shared" si="0"/>
        <v>0</v>
      </c>
      <c r="I47" s="65">
        <v>0</v>
      </c>
      <c r="J47" s="247">
        <f t="shared" si="1"/>
        <v>0</v>
      </c>
      <c r="K47" s="328"/>
    </row>
    <row r="48" spans="1:11" ht="23.25" thickBot="1">
      <c r="A48" s="142"/>
      <c r="B48" s="32"/>
      <c r="C48" s="32"/>
      <c r="D48" s="145" t="s">
        <v>401</v>
      </c>
      <c r="E48" s="64">
        <v>15</v>
      </c>
      <c r="F48" s="144">
        <v>1</v>
      </c>
      <c r="G48" s="65">
        <v>2014</v>
      </c>
      <c r="H48" s="62">
        <f t="shared" si="0"/>
        <v>15</v>
      </c>
      <c r="I48" s="65">
        <v>15</v>
      </c>
      <c r="J48" s="247">
        <f t="shared" si="1"/>
        <v>15</v>
      </c>
      <c r="K48" s="328"/>
    </row>
    <row r="49" spans="1:11" ht="23.25" thickBot="1">
      <c r="A49" s="24"/>
      <c r="B49" s="31"/>
      <c r="C49" s="31"/>
      <c r="D49" s="145" t="s">
        <v>609</v>
      </c>
      <c r="E49" s="64">
        <v>7</v>
      </c>
      <c r="F49" s="144">
        <v>1</v>
      </c>
      <c r="G49" s="65">
        <v>2007</v>
      </c>
      <c r="H49" s="62">
        <f t="shared" si="0"/>
        <v>0</v>
      </c>
      <c r="I49" s="65">
        <v>7</v>
      </c>
      <c r="J49" s="247">
        <f t="shared" si="1"/>
        <v>0</v>
      </c>
      <c r="K49" s="328"/>
    </row>
    <row r="50" spans="1:11" ht="23.25" thickBot="1">
      <c r="A50" s="24"/>
      <c r="B50" s="31"/>
      <c r="C50" s="31"/>
      <c r="D50" s="145" t="s">
        <v>157</v>
      </c>
      <c r="E50" s="64">
        <v>3</v>
      </c>
      <c r="F50" s="144">
        <v>1</v>
      </c>
      <c r="G50" s="65">
        <v>2012</v>
      </c>
      <c r="H50" s="62">
        <f t="shared" si="0"/>
        <v>3</v>
      </c>
      <c r="I50" s="65">
        <v>3</v>
      </c>
      <c r="J50" s="247">
        <f t="shared" si="1"/>
        <v>3</v>
      </c>
      <c r="K50" s="328"/>
    </row>
    <row r="51" spans="1:11" ht="23.25" thickBot="1">
      <c r="A51" s="24"/>
      <c r="B51" s="31"/>
      <c r="C51" s="31"/>
      <c r="D51" s="303" t="s">
        <v>227</v>
      </c>
      <c r="E51" s="304">
        <v>30</v>
      </c>
      <c r="F51" s="305">
        <v>0</v>
      </c>
      <c r="G51" s="306">
        <v>2014</v>
      </c>
      <c r="H51" s="307">
        <f t="shared" si="0"/>
        <v>30</v>
      </c>
      <c r="I51" s="306">
        <v>30</v>
      </c>
      <c r="J51" s="308">
        <f t="shared" si="1"/>
        <v>30</v>
      </c>
      <c r="K51" s="328"/>
    </row>
    <row r="52" spans="1:11" ht="23.25" customHeight="1" thickBot="1">
      <c r="A52" s="24"/>
      <c r="B52" s="31"/>
      <c r="C52" s="31"/>
      <c r="D52" s="145" t="s">
        <v>184</v>
      </c>
      <c r="E52" s="64">
        <v>22</v>
      </c>
      <c r="F52" s="144">
        <v>1</v>
      </c>
      <c r="G52" s="65">
        <v>2004</v>
      </c>
      <c r="H52" s="62">
        <f t="shared" si="0"/>
        <v>0</v>
      </c>
      <c r="I52" s="65">
        <v>22</v>
      </c>
      <c r="J52" s="247">
        <f t="shared" si="1"/>
        <v>0</v>
      </c>
      <c r="K52" s="328"/>
    </row>
    <row r="53" spans="1:11" ht="23.25" thickBot="1">
      <c r="A53" s="24"/>
      <c r="B53" s="31"/>
      <c r="C53" s="31"/>
      <c r="D53" s="145" t="s">
        <v>676</v>
      </c>
      <c r="E53" s="64">
        <v>19</v>
      </c>
      <c r="F53" s="144">
        <v>1</v>
      </c>
      <c r="G53" s="65">
        <v>1999</v>
      </c>
      <c r="H53" s="62">
        <f t="shared" si="0"/>
        <v>0</v>
      </c>
      <c r="I53" s="65">
        <v>0</v>
      </c>
      <c r="J53" s="247">
        <f t="shared" si="1"/>
        <v>0</v>
      </c>
      <c r="K53" s="328"/>
    </row>
    <row r="54" spans="1:11" ht="23.25" thickBot="1">
      <c r="A54" s="24"/>
      <c r="B54" s="31"/>
      <c r="C54" s="31"/>
      <c r="D54" s="145" t="s">
        <v>349</v>
      </c>
      <c r="E54" s="64">
        <v>16</v>
      </c>
      <c r="F54" s="144">
        <v>1</v>
      </c>
      <c r="G54" s="65">
        <v>1985</v>
      </c>
      <c r="H54" s="62">
        <f t="shared" si="0"/>
        <v>0</v>
      </c>
      <c r="I54" s="65">
        <v>16</v>
      </c>
      <c r="J54" s="247">
        <f t="shared" si="1"/>
        <v>0</v>
      </c>
      <c r="K54" s="328"/>
    </row>
    <row r="55" spans="1:11" ht="23.25" thickBot="1">
      <c r="A55" s="24"/>
      <c r="B55" s="31"/>
      <c r="C55" s="31"/>
      <c r="D55" s="145" t="s">
        <v>350</v>
      </c>
      <c r="E55" s="64">
        <v>17</v>
      </c>
      <c r="F55" s="144">
        <v>1</v>
      </c>
      <c r="G55" s="65">
        <v>1988</v>
      </c>
      <c r="H55" s="62">
        <f t="shared" si="0"/>
        <v>0</v>
      </c>
      <c r="I55" s="65">
        <v>17</v>
      </c>
      <c r="J55" s="247">
        <f t="shared" si="1"/>
        <v>0</v>
      </c>
      <c r="K55" s="328"/>
    </row>
    <row r="56" spans="1:11" ht="23.25" thickBot="1">
      <c r="A56" s="24"/>
      <c r="B56" s="31"/>
      <c r="C56" s="31"/>
      <c r="D56" s="145" t="s">
        <v>351</v>
      </c>
      <c r="E56" s="64">
        <v>10</v>
      </c>
      <c r="F56" s="144">
        <v>1</v>
      </c>
      <c r="G56" s="65">
        <v>1970</v>
      </c>
      <c r="H56" s="62">
        <f t="shared" si="0"/>
        <v>0</v>
      </c>
      <c r="I56" s="65">
        <v>10</v>
      </c>
      <c r="J56" s="247">
        <f t="shared" si="1"/>
        <v>0</v>
      </c>
      <c r="K56" s="328"/>
    </row>
    <row r="57" spans="1:11" ht="23.25" thickBot="1">
      <c r="A57" s="24"/>
      <c r="B57" s="31"/>
      <c r="C57" s="31"/>
      <c r="D57" s="145" t="s">
        <v>677</v>
      </c>
      <c r="E57" s="64">
        <v>14</v>
      </c>
      <c r="F57" s="144">
        <v>1</v>
      </c>
      <c r="G57" s="65">
        <v>1997</v>
      </c>
      <c r="H57" s="62">
        <f t="shared" si="0"/>
        <v>0</v>
      </c>
      <c r="I57" s="65">
        <v>0</v>
      </c>
      <c r="J57" s="247">
        <f t="shared" si="1"/>
        <v>0</v>
      </c>
      <c r="K57" s="328"/>
    </row>
    <row r="58" spans="1:11" ht="23.25" thickBot="1">
      <c r="A58" s="29"/>
      <c r="B58" s="34"/>
      <c r="C58" s="34"/>
      <c r="D58" s="153" t="s">
        <v>678</v>
      </c>
      <c r="E58" s="67">
        <v>15</v>
      </c>
      <c r="F58" s="151">
        <v>1</v>
      </c>
      <c r="G58" s="152">
        <v>1997</v>
      </c>
      <c r="H58" s="62">
        <f t="shared" si="0"/>
        <v>0</v>
      </c>
      <c r="I58" s="152">
        <v>0</v>
      </c>
      <c r="J58" s="247">
        <f t="shared" si="1"/>
        <v>0</v>
      </c>
      <c r="K58" s="329"/>
    </row>
    <row r="59" spans="1:11" ht="11.25" customHeight="1" thickBot="1">
      <c r="A59" s="352">
        <v>4</v>
      </c>
      <c r="B59" s="354" t="s">
        <v>631</v>
      </c>
      <c r="C59" s="30">
        <f>титул!$B$7</f>
        <v>77</v>
      </c>
      <c r="D59" s="59" t="s">
        <v>644</v>
      </c>
      <c r="E59" s="60">
        <v>3</v>
      </c>
      <c r="F59" s="61">
        <v>1</v>
      </c>
      <c r="G59" s="62">
        <v>2008</v>
      </c>
      <c r="H59" s="62">
        <f t="shared" si="0"/>
        <v>0</v>
      </c>
      <c r="I59" s="62">
        <v>0</v>
      </c>
      <c r="J59" s="247">
        <f t="shared" si="1"/>
        <v>0</v>
      </c>
      <c r="K59" s="327">
        <f>SUM(H59:H83)/C59</f>
        <v>1.6103896103896105</v>
      </c>
    </row>
    <row r="60" spans="1:11" ht="23.25" thickBot="1">
      <c r="A60" s="353"/>
      <c r="B60" s="319"/>
      <c r="C60" s="31"/>
      <c r="D60" s="63" t="s">
        <v>645</v>
      </c>
      <c r="E60" s="64">
        <v>15</v>
      </c>
      <c r="F60" s="144">
        <v>1</v>
      </c>
      <c r="G60" s="65">
        <v>2010</v>
      </c>
      <c r="H60" s="62">
        <f t="shared" si="0"/>
        <v>15</v>
      </c>
      <c r="I60" s="65">
        <v>0</v>
      </c>
      <c r="J60" s="247">
        <f t="shared" si="1"/>
        <v>0</v>
      </c>
      <c r="K60" s="328"/>
    </row>
    <row r="61" spans="1:11" ht="11.25" customHeight="1" thickBot="1">
      <c r="A61" s="24"/>
      <c r="B61" s="31"/>
      <c r="C61" s="31"/>
      <c r="D61" s="63" t="s">
        <v>522</v>
      </c>
      <c r="E61" s="64">
        <v>5</v>
      </c>
      <c r="F61" s="144">
        <v>1</v>
      </c>
      <c r="G61" s="65">
        <v>2003</v>
      </c>
      <c r="H61" s="62">
        <f t="shared" si="0"/>
        <v>0</v>
      </c>
      <c r="I61" s="65">
        <v>5</v>
      </c>
      <c r="J61" s="247">
        <f t="shared" si="1"/>
        <v>0</v>
      </c>
      <c r="K61" s="328"/>
    </row>
    <row r="62" spans="1:11" ht="40.5" customHeight="1" thickBot="1">
      <c r="A62" s="24"/>
      <c r="B62" s="31"/>
      <c r="C62" s="31"/>
      <c r="D62" s="63" t="s">
        <v>399</v>
      </c>
      <c r="E62" s="64">
        <v>12</v>
      </c>
      <c r="F62" s="144">
        <v>1</v>
      </c>
      <c r="G62" s="65">
        <v>2013</v>
      </c>
      <c r="H62" s="62">
        <f t="shared" si="0"/>
        <v>12</v>
      </c>
      <c r="I62" s="65">
        <v>12</v>
      </c>
      <c r="J62" s="247">
        <f t="shared" si="1"/>
        <v>12</v>
      </c>
      <c r="K62" s="328"/>
    </row>
    <row r="63" spans="1:11" ht="36.75" customHeight="1" thickBot="1">
      <c r="A63" s="24"/>
      <c r="B63" s="31"/>
      <c r="C63" s="31"/>
      <c r="D63" s="63" t="s">
        <v>400</v>
      </c>
      <c r="E63" s="64">
        <v>12</v>
      </c>
      <c r="F63" s="144">
        <v>1</v>
      </c>
      <c r="G63" s="65">
        <v>2013</v>
      </c>
      <c r="H63" s="62">
        <f t="shared" si="0"/>
        <v>12</v>
      </c>
      <c r="I63" s="65">
        <v>12</v>
      </c>
      <c r="J63" s="247">
        <f t="shared" si="1"/>
        <v>12</v>
      </c>
      <c r="K63" s="328"/>
    </row>
    <row r="64" spans="1:11" ht="36.75" customHeight="1" thickBot="1">
      <c r="A64" s="24"/>
      <c r="B64" s="31"/>
      <c r="C64" s="31"/>
      <c r="D64" s="313" t="s">
        <v>536</v>
      </c>
      <c r="E64" s="304">
        <v>25</v>
      </c>
      <c r="F64" s="305">
        <v>1</v>
      </c>
      <c r="G64" s="306">
        <v>2014</v>
      </c>
      <c r="H64" s="307">
        <f t="shared" si="0"/>
        <v>25</v>
      </c>
      <c r="I64" s="306">
        <v>25</v>
      </c>
      <c r="J64" s="308">
        <f t="shared" si="1"/>
        <v>25</v>
      </c>
      <c r="K64" s="328"/>
    </row>
    <row r="65" spans="1:11" ht="36.75" customHeight="1" thickBot="1">
      <c r="A65" s="24"/>
      <c r="B65" s="31"/>
      <c r="C65" s="31"/>
      <c r="D65" s="313" t="s">
        <v>537</v>
      </c>
      <c r="E65" s="304">
        <v>25</v>
      </c>
      <c r="F65" s="305">
        <v>1</v>
      </c>
      <c r="G65" s="306">
        <v>2014</v>
      </c>
      <c r="H65" s="307">
        <f t="shared" si="0"/>
        <v>25</v>
      </c>
      <c r="I65" s="306">
        <v>25</v>
      </c>
      <c r="J65" s="308">
        <f t="shared" si="1"/>
        <v>25</v>
      </c>
      <c r="K65" s="328"/>
    </row>
    <row r="66" spans="1:11" ht="36.75" customHeight="1" thickBot="1">
      <c r="A66" s="24"/>
      <c r="B66" s="31"/>
      <c r="C66" s="31"/>
      <c r="D66" s="314" t="s">
        <v>538</v>
      </c>
      <c r="E66" s="304">
        <v>20</v>
      </c>
      <c r="F66" s="305">
        <v>1</v>
      </c>
      <c r="G66" s="306">
        <v>2014</v>
      </c>
      <c r="H66" s="307">
        <f t="shared" si="0"/>
        <v>20</v>
      </c>
      <c r="I66" s="306">
        <v>0</v>
      </c>
      <c r="J66" s="308">
        <f t="shared" si="1"/>
        <v>0</v>
      </c>
      <c r="K66" s="328"/>
    </row>
    <row r="67" spans="1:11" ht="36.75" customHeight="1" thickBot="1">
      <c r="A67" s="24"/>
      <c r="B67" s="31"/>
      <c r="C67" s="31"/>
      <c r="D67" s="313" t="s">
        <v>539</v>
      </c>
      <c r="E67" s="304">
        <v>15</v>
      </c>
      <c r="F67" s="305">
        <v>1</v>
      </c>
      <c r="G67" s="306">
        <v>2015</v>
      </c>
      <c r="H67" s="307">
        <f t="shared" si="0"/>
        <v>15</v>
      </c>
      <c r="I67" s="306">
        <v>15</v>
      </c>
      <c r="J67" s="308">
        <f t="shared" si="1"/>
        <v>15</v>
      </c>
      <c r="K67" s="328"/>
    </row>
    <row r="68" spans="1:11" ht="23.25" thickBot="1">
      <c r="A68" s="24"/>
      <c r="B68" s="31"/>
      <c r="C68" s="31"/>
      <c r="D68" s="63" t="s">
        <v>647</v>
      </c>
      <c r="E68" s="64">
        <v>1</v>
      </c>
      <c r="F68" s="144">
        <v>1</v>
      </c>
      <c r="G68" s="65">
        <v>2003</v>
      </c>
      <c r="H68" s="62">
        <f t="shared" si="0"/>
        <v>0</v>
      </c>
      <c r="I68" s="65">
        <v>1</v>
      </c>
      <c r="J68" s="247">
        <f t="shared" si="1"/>
        <v>0</v>
      </c>
      <c r="K68" s="328"/>
    </row>
    <row r="69" spans="1:11" ht="23.25" thickBot="1">
      <c r="A69" s="24"/>
      <c r="B69" s="31"/>
      <c r="C69" s="31"/>
      <c r="D69" s="63" t="s">
        <v>648</v>
      </c>
      <c r="E69" s="64">
        <v>2</v>
      </c>
      <c r="F69" s="144">
        <v>1</v>
      </c>
      <c r="G69" s="65">
        <v>2001</v>
      </c>
      <c r="H69" s="62">
        <f t="shared" si="0"/>
        <v>0</v>
      </c>
      <c r="I69" s="65">
        <v>2</v>
      </c>
      <c r="J69" s="247">
        <f t="shared" si="1"/>
        <v>0</v>
      </c>
      <c r="K69" s="328"/>
    </row>
    <row r="70" spans="1:11" ht="11.25" customHeight="1" thickBot="1">
      <c r="A70" s="24"/>
      <c r="B70" s="31"/>
      <c r="C70" s="31"/>
      <c r="D70" s="63" t="s">
        <v>185</v>
      </c>
      <c r="E70" s="64">
        <v>3</v>
      </c>
      <c r="F70" s="144">
        <v>1</v>
      </c>
      <c r="G70" s="65">
        <v>2000</v>
      </c>
      <c r="H70" s="62">
        <f t="shared" si="0"/>
        <v>0</v>
      </c>
      <c r="I70" s="65">
        <v>3</v>
      </c>
      <c r="J70" s="247">
        <f t="shared" si="1"/>
        <v>0</v>
      </c>
      <c r="K70" s="328"/>
    </row>
    <row r="71" spans="1:11" ht="11.25" customHeight="1" thickBot="1">
      <c r="A71" s="24"/>
      <c r="B71" s="31"/>
      <c r="C71" s="31"/>
      <c r="D71" s="63" t="s">
        <v>649</v>
      </c>
      <c r="E71" s="64">
        <v>11</v>
      </c>
      <c r="F71" s="144">
        <v>1</v>
      </c>
      <c r="G71" s="65">
        <v>2000</v>
      </c>
      <c r="H71" s="62">
        <f t="shared" si="0"/>
        <v>0</v>
      </c>
      <c r="I71" s="65">
        <v>11</v>
      </c>
      <c r="J71" s="247">
        <f t="shared" si="1"/>
        <v>0</v>
      </c>
      <c r="K71" s="328"/>
    </row>
    <row r="72" spans="1:11" ht="11.25" customHeight="1" thickBot="1">
      <c r="A72" s="24"/>
      <c r="B72" s="31"/>
      <c r="C72" s="31"/>
      <c r="D72" s="63" t="s">
        <v>650</v>
      </c>
      <c r="E72" s="64">
        <v>2</v>
      </c>
      <c r="F72" s="144">
        <v>1</v>
      </c>
      <c r="G72" s="65">
        <v>2000</v>
      </c>
      <c r="H72" s="62">
        <f t="shared" si="0"/>
        <v>0</v>
      </c>
      <c r="I72" s="65">
        <v>0</v>
      </c>
      <c r="J72" s="247">
        <f t="shared" si="1"/>
        <v>0</v>
      </c>
      <c r="K72" s="328"/>
    </row>
    <row r="73" spans="1:11" ht="23.25" thickBot="1">
      <c r="A73" s="24"/>
      <c r="B73" s="31"/>
      <c r="C73" s="31"/>
      <c r="D73" s="63" t="s">
        <v>651</v>
      </c>
      <c r="E73" s="64">
        <v>1</v>
      </c>
      <c r="F73" s="144">
        <v>1</v>
      </c>
      <c r="G73" s="65">
        <v>2004</v>
      </c>
      <c r="H73" s="62">
        <f t="shared" si="0"/>
        <v>0</v>
      </c>
      <c r="I73" s="65">
        <v>0</v>
      </c>
      <c r="J73" s="247">
        <f t="shared" si="1"/>
        <v>0</v>
      </c>
      <c r="K73" s="328"/>
    </row>
    <row r="74" spans="1:11" ht="23.25" thickBot="1">
      <c r="A74" s="24"/>
      <c r="B74" s="31"/>
      <c r="C74" s="31"/>
      <c r="D74" s="63" t="s">
        <v>70</v>
      </c>
      <c r="E74" s="64">
        <v>3</v>
      </c>
      <c r="F74" s="144">
        <v>1</v>
      </c>
      <c r="G74" s="65">
        <v>2003</v>
      </c>
      <c r="H74" s="62">
        <f t="shared" si="0"/>
        <v>0</v>
      </c>
      <c r="I74" s="65">
        <v>3</v>
      </c>
      <c r="J74" s="247">
        <f t="shared" si="1"/>
        <v>0</v>
      </c>
      <c r="K74" s="328"/>
    </row>
    <row r="75" spans="1:11" ht="11.25" customHeight="1" thickBot="1">
      <c r="A75" s="24"/>
      <c r="B75" s="31"/>
      <c r="C75" s="31"/>
      <c r="D75" s="63" t="s">
        <v>69</v>
      </c>
      <c r="E75" s="64">
        <v>10</v>
      </c>
      <c r="F75" s="144">
        <v>1</v>
      </c>
      <c r="G75" s="65">
        <v>2006</v>
      </c>
      <c r="H75" s="62">
        <f t="shared" si="0"/>
        <v>0</v>
      </c>
      <c r="I75" s="65">
        <v>10</v>
      </c>
      <c r="J75" s="247">
        <f t="shared" si="1"/>
        <v>0</v>
      </c>
      <c r="K75" s="328"/>
    </row>
    <row r="76" spans="1:11" ht="11.25" customHeight="1" thickBot="1">
      <c r="A76" s="24"/>
      <c r="B76" s="31"/>
      <c r="C76" s="31"/>
      <c r="D76" s="63" t="s">
        <v>72</v>
      </c>
      <c r="E76" s="64">
        <v>3</v>
      </c>
      <c r="F76" s="144">
        <v>1</v>
      </c>
      <c r="G76" s="65">
        <v>2005</v>
      </c>
      <c r="H76" s="62">
        <f t="shared" si="0"/>
        <v>0</v>
      </c>
      <c r="I76" s="65">
        <v>3</v>
      </c>
      <c r="J76" s="247">
        <f t="shared" si="1"/>
        <v>0</v>
      </c>
      <c r="K76" s="328"/>
    </row>
    <row r="77" spans="1:11" ht="23.25" thickBot="1">
      <c r="A77" s="24"/>
      <c r="B77" s="31"/>
      <c r="C77" s="31"/>
      <c r="D77" s="63" t="s">
        <v>73</v>
      </c>
      <c r="E77" s="64">
        <v>2</v>
      </c>
      <c r="F77" s="144">
        <v>1</v>
      </c>
      <c r="G77" s="65">
        <v>2007</v>
      </c>
      <c r="H77" s="62">
        <f t="shared" si="0"/>
        <v>0</v>
      </c>
      <c r="I77" s="65">
        <v>2</v>
      </c>
      <c r="J77" s="247">
        <f t="shared" si="1"/>
        <v>0</v>
      </c>
      <c r="K77" s="328"/>
    </row>
    <row r="78" spans="1:11" ht="23.25" thickBot="1">
      <c r="A78" s="24"/>
      <c r="B78" s="31"/>
      <c r="C78" s="31"/>
      <c r="D78" s="63" t="s">
        <v>436</v>
      </c>
      <c r="E78" s="64">
        <v>4</v>
      </c>
      <c r="F78" s="144">
        <v>1</v>
      </c>
      <c r="G78" s="65">
        <v>2005</v>
      </c>
      <c r="H78" s="62">
        <f aca="true" t="shared" si="2" ref="H78:H149">IF(G78&gt;2008,E78,0)</f>
        <v>0</v>
      </c>
      <c r="I78" s="65">
        <v>4</v>
      </c>
      <c r="J78" s="247">
        <f aca="true" t="shared" si="3" ref="J78:J149">IF(G78&gt;2008,I78,0)</f>
        <v>0</v>
      </c>
      <c r="K78" s="328"/>
    </row>
    <row r="79" spans="1:11" ht="23.25" thickBot="1">
      <c r="A79" s="24"/>
      <c r="B79" s="31"/>
      <c r="C79" s="31"/>
      <c r="D79" s="63" t="s">
        <v>76</v>
      </c>
      <c r="E79" s="64">
        <v>7</v>
      </c>
      <c r="F79" s="144">
        <v>1</v>
      </c>
      <c r="G79" s="65">
        <v>2002</v>
      </c>
      <c r="H79" s="62">
        <f t="shared" si="2"/>
        <v>0</v>
      </c>
      <c r="I79" s="65">
        <v>7</v>
      </c>
      <c r="J79" s="247">
        <f t="shared" si="3"/>
        <v>0</v>
      </c>
      <c r="K79" s="328"/>
    </row>
    <row r="80" spans="1:11" ht="23.25" thickBot="1">
      <c r="A80" s="24"/>
      <c r="B80" s="31"/>
      <c r="C80" s="31"/>
      <c r="D80" s="63" t="s">
        <v>74</v>
      </c>
      <c r="E80" s="64">
        <v>1</v>
      </c>
      <c r="F80" s="144">
        <v>1</v>
      </c>
      <c r="G80" s="65">
        <v>2006</v>
      </c>
      <c r="H80" s="62">
        <f t="shared" si="2"/>
        <v>0</v>
      </c>
      <c r="I80" s="65">
        <v>1</v>
      </c>
      <c r="J80" s="247">
        <f t="shared" si="3"/>
        <v>0</v>
      </c>
      <c r="K80" s="328"/>
    </row>
    <row r="81" spans="1:11" ht="23.25" thickBot="1">
      <c r="A81" s="24"/>
      <c r="B81" s="31"/>
      <c r="C81" s="31"/>
      <c r="D81" s="63" t="s">
        <v>435</v>
      </c>
      <c r="E81" s="64">
        <v>5</v>
      </c>
      <c r="F81" s="144">
        <v>1</v>
      </c>
      <c r="G81" s="65">
        <v>2001</v>
      </c>
      <c r="H81" s="62">
        <f t="shared" si="2"/>
        <v>0</v>
      </c>
      <c r="I81" s="65">
        <v>5</v>
      </c>
      <c r="J81" s="247">
        <f t="shared" si="3"/>
        <v>0</v>
      </c>
      <c r="K81" s="328"/>
    </row>
    <row r="82" spans="1:11" ht="23.25" thickBot="1">
      <c r="A82" s="24"/>
      <c r="B82" s="31"/>
      <c r="C82" s="31"/>
      <c r="D82" s="63" t="s">
        <v>77</v>
      </c>
      <c r="E82" s="64">
        <v>6</v>
      </c>
      <c r="F82" s="144">
        <v>1</v>
      </c>
      <c r="G82" s="65">
        <v>2000</v>
      </c>
      <c r="H82" s="62">
        <f t="shared" si="2"/>
        <v>0</v>
      </c>
      <c r="I82" s="65">
        <v>6</v>
      </c>
      <c r="J82" s="247">
        <f t="shared" si="3"/>
        <v>0</v>
      </c>
      <c r="K82" s="328"/>
    </row>
    <row r="83" spans="1:11" ht="23.25" thickBot="1">
      <c r="A83" s="29"/>
      <c r="B83" s="34"/>
      <c r="C83" s="34"/>
      <c r="D83" s="66" t="s">
        <v>71</v>
      </c>
      <c r="E83" s="67">
        <v>12</v>
      </c>
      <c r="F83" s="151">
        <v>1</v>
      </c>
      <c r="G83" s="152">
        <v>1998</v>
      </c>
      <c r="H83" s="62">
        <f t="shared" si="2"/>
        <v>0</v>
      </c>
      <c r="I83" s="152">
        <v>12</v>
      </c>
      <c r="J83" s="247">
        <f t="shared" si="3"/>
        <v>0</v>
      </c>
      <c r="K83" s="329"/>
    </row>
    <row r="84" spans="1:11" ht="24.75" customHeight="1" thickBot="1">
      <c r="A84" s="352">
        <v>5</v>
      </c>
      <c r="B84" s="354" t="s">
        <v>428</v>
      </c>
      <c r="C84" s="30">
        <f>титул!$B$7</f>
        <v>77</v>
      </c>
      <c r="D84" s="59" t="s">
        <v>186</v>
      </c>
      <c r="E84" s="60">
        <v>10</v>
      </c>
      <c r="F84" s="61">
        <v>1</v>
      </c>
      <c r="G84" s="62">
        <v>2006</v>
      </c>
      <c r="H84" s="62">
        <f t="shared" si="2"/>
        <v>0</v>
      </c>
      <c r="I84" s="62">
        <v>10</v>
      </c>
      <c r="J84" s="247">
        <f t="shared" si="3"/>
        <v>0</v>
      </c>
      <c r="K84" s="327">
        <f>SUM(H84:H89)/C84</f>
        <v>0.5194805194805194</v>
      </c>
    </row>
    <row r="85" spans="1:11" ht="11.25" customHeight="1" thickBot="1">
      <c r="A85" s="353"/>
      <c r="B85" s="319"/>
      <c r="C85" s="31"/>
      <c r="D85" s="63" t="s">
        <v>83</v>
      </c>
      <c r="E85" s="64">
        <v>1</v>
      </c>
      <c r="F85" s="144">
        <v>1</v>
      </c>
      <c r="G85" s="65">
        <v>2001</v>
      </c>
      <c r="H85" s="62">
        <f t="shared" si="2"/>
        <v>0</v>
      </c>
      <c r="I85" s="65">
        <v>0</v>
      </c>
      <c r="J85" s="247">
        <f t="shared" si="3"/>
        <v>0</v>
      </c>
      <c r="K85" s="328"/>
    </row>
    <row r="86" spans="1:11" ht="11.25" customHeight="1" thickBot="1">
      <c r="A86" s="24"/>
      <c r="B86" s="32"/>
      <c r="C86" s="31"/>
      <c r="D86" s="63" t="s">
        <v>187</v>
      </c>
      <c r="E86" s="64">
        <v>10</v>
      </c>
      <c r="F86" s="144">
        <v>1</v>
      </c>
      <c r="G86" s="65">
        <v>2009</v>
      </c>
      <c r="H86" s="62">
        <f t="shared" si="2"/>
        <v>10</v>
      </c>
      <c r="I86" s="65">
        <v>10</v>
      </c>
      <c r="J86" s="247">
        <f t="shared" si="3"/>
        <v>10</v>
      </c>
      <c r="K86" s="328"/>
    </row>
    <row r="87" spans="1:11" ht="11.25" customHeight="1" thickBot="1">
      <c r="A87" s="24"/>
      <c r="B87" s="32"/>
      <c r="C87" s="31"/>
      <c r="D87" s="313" t="s">
        <v>215</v>
      </c>
      <c r="E87" s="304">
        <v>10</v>
      </c>
      <c r="F87" s="305">
        <v>1</v>
      </c>
      <c r="G87" s="306">
        <v>2014</v>
      </c>
      <c r="H87" s="307">
        <f t="shared" si="2"/>
        <v>10</v>
      </c>
      <c r="I87" s="306">
        <v>10</v>
      </c>
      <c r="J87" s="308">
        <f t="shared" si="3"/>
        <v>10</v>
      </c>
      <c r="K87" s="318"/>
    </row>
    <row r="88" spans="1:11" ht="27" customHeight="1" thickBot="1">
      <c r="A88" s="24"/>
      <c r="B88" s="32"/>
      <c r="C88" s="31"/>
      <c r="D88" s="63" t="s">
        <v>402</v>
      </c>
      <c r="E88" s="64">
        <v>20</v>
      </c>
      <c r="F88" s="144">
        <v>1</v>
      </c>
      <c r="G88" s="65">
        <v>2013</v>
      </c>
      <c r="H88" s="62">
        <f t="shared" si="2"/>
        <v>20</v>
      </c>
      <c r="I88" s="65">
        <v>20</v>
      </c>
      <c r="J88" s="247">
        <f t="shared" si="3"/>
        <v>20</v>
      </c>
      <c r="K88" s="318"/>
    </row>
    <row r="89" spans="1:11" ht="11.25" customHeight="1" thickBot="1">
      <c r="A89" s="29"/>
      <c r="B89" s="34"/>
      <c r="C89" s="34"/>
      <c r="D89" s="66" t="s">
        <v>91</v>
      </c>
      <c r="E89" s="67">
        <v>1</v>
      </c>
      <c r="F89" s="151">
        <v>1</v>
      </c>
      <c r="G89" s="152">
        <v>2006</v>
      </c>
      <c r="H89" s="62">
        <f t="shared" si="2"/>
        <v>0</v>
      </c>
      <c r="I89" s="152">
        <v>1</v>
      </c>
      <c r="J89" s="247">
        <f t="shared" si="3"/>
        <v>0</v>
      </c>
      <c r="K89" s="329"/>
    </row>
    <row r="90" spans="1:11" ht="11.25" customHeight="1" thickBot="1">
      <c r="A90" s="352">
        <v>6</v>
      </c>
      <c r="B90" s="335" t="s">
        <v>330</v>
      </c>
      <c r="C90" s="30">
        <f>титул!$B$7</f>
        <v>77</v>
      </c>
      <c r="D90" s="149" t="s">
        <v>352</v>
      </c>
      <c r="E90" s="60">
        <v>2</v>
      </c>
      <c r="F90" s="61">
        <v>1</v>
      </c>
      <c r="G90" s="62">
        <v>2001</v>
      </c>
      <c r="H90" s="62">
        <f t="shared" si="2"/>
        <v>0</v>
      </c>
      <c r="I90" s="62">
        <v>2</v>
      </c>
      <c r="J90" s="247">
        <f t="shared" si="3"/>
        <v>0</v>
      </c>
      <c r="K90" s="327">
        <f>SUM(H90:H97)/C90</f>
        <v>0.2857142857142857</v>
      </c>
    </row>
    <row r="91" spans="1:11" ht="23.25" thickBot="1">
      <c r="A91" s="353"/>
      <c r="B91" s="317"/>
      <c r="C91" s="31"/>
      <c r="D91" s="145" t="s">
        <v>0</v>
      </c>
      <c r="E91" s="64">
        <v>2</v>
      </c>
      <c r="F91" s="144">
        <v>1</v>
      </c>
      <c r="G91" s="65">
        <v>1998</v>
      </c>
      <c r="H91" s="62">
        <f t="shared" si="2"/>
        <v>0</v>
      </c>
      <c r="I91" s="65">
        <v>2</v>
      </c>
      <c r="J91" s="247">
        <f t="shared" si="3"/>
        <v>0</v>
      </c>
      <c r="K91" s="328"/>
    </row>
    <row r="92" spans="1:11" ht="23.25" thickBot="1">
      <c r="A92" s="24"/>
      <c r="B92" s="31"/>
      <c r="C92" s="31"/>
      <c r="D92" s="63" t="s">
        <v>1</v>
      </c>
      <c r="E92" s="64">
        <v>2</v>
      </c>
      <c r="F92" s="144">
        <v>1</v>
      </c>
      <c r="G92" s="65">
        <v>2010</v>
      </c>
      <c r="H92" s="62">
        <f t="shared" si="2"/>
        <v>2</v>
      </c>
      <c r="I92" s="65">
        <v>0</v>
      </c>
      <c r="J92" s="247">
        <f t="shared" si="3"/>
        <v>0</v>
      </c>
      <c r="K92" s="328"/>
    </row>
    <row r="93" spans="1:11" ht="23.25" thickBot="1">
      <c r="A93" s="24"/>
      <c r="B93" s="31"/>
      <c r="C93" s="31"/>
      <c r="D93" s="63" t="s">
        <v>104</v>
      </c>
      <c r="E93" s="64">
        <v>5</v>
      </c>
      <c r="F93" s="144">
        <v>1</v>
      </c>
      <c r="G93" s="65">
        <v>2013</v>
      </c>
      <c r="H93" s="62">
        <f t="shared" si="2"/>
        <v>5</v>
      </c>
      <c r="I93" s="65">
        <v>5</v>
      </c>
      <c r="J93" s="247">
        <f t="shared" si="3"/>
        <v>5</v>
      </c>
      <c r="K93" s="328"/>
    </row>
    <row r="94" spans="1:11" ht="23.25" thickBot="1">
      <c r="A94" s="24"/>
      <c r="B94" s="31"/>
      <c r="C94" s="31"/>
      <c r="D94" s="313" t="s">
        <v>535</v>
      </c>
      <c r="E94" s="304">
        <v>10</v>
      </c>
      <c r="F94" s="305">
        <v>1</v>
      </c>
      <c r="G94" s="306">
        <v>2015</v>
      </c>
      <c r="H94" s="307">
        <f t="shared" si="2"/>
        <v>10</v>
      </c>
      <c r="I94" s="306">
        <v>10</v>
      </c>
      <c r="J94" s="308">
        <f t="shared" si="3"/>
        <v>10</v>
      </c>
      <c r="K94" s="328"/>
    </row>
    <row r="95" spans="1:11" ht="23.25" thickBot="1">
      <c r="A95" s="24"/>
      <c r="B95" s="31"/>
      <c r="C95" s="31"/>
      <c r="D95" s="63" t="s">
        <v>3</v>
      </c>
      <c r="E95" s="64">
        <v>5</v>
      </c>
      <c r="F95" s="144">
        <v>1</v>
      </c>
      <c r="G95" s="65">
        <v>2009</v>
      </c>
      <c r="H95" s="62">
        <f t="shared" si="2"/>
        <v>5</v>
      </c>
      <c r="I95" s="65">
        <v>5</v>
      </c>
      <c r="J95" s="247">
        <f t="shared" si="3"/>
        <v>5</v>
      </c>
      <c r="K95" s="328"/>
    </row>
    <row r="96" spans="1:11" ht="23.25" thickBot="1">
      <c r="A96" s="24"/>
      <c r="B96" s="31"/>
      <c r="C96" s="31"/>
      <c r="D96" s="63" t="s">
        <v>4</v>
      </c>
      <c r="E96" s="64">
        <v>1</v>
      </c>
      <c r="F96" s="144">
        <v>1</v>
      </c>
      <c r="G96" s="65">
        <v>2002</v>
      </c>
      <c r="H96" s="62">
        <f t="shared" si="2"/>
        <v>0</v>
      </c>
      <c r="I96" s="65">
        <v>0</v>
      </c>
      <c r="J96" s="247">
        <f t="shared" si="3"/>
        <v>0</v>
      </c>
      <c r="K96" s="328"/>
    </row>
    <row r="97" spans="1:11" ht="23.25" thickBot="1">
      <c r="A97" s="29"/>
      <c r="B97" s="34"/>
      <c r="C97" s="34"/>
      <c r="D97" s="66" t="s">
        <v>5</v>
      </c>
      <c r="E97" s="67">
        <v>2</v>
      </c>
      <c r="F97" s="151">
        <v>1</v>
      </c>
      <c r="G97" s="152">
        <v>1998</v>
      </c>
      <c r="H97" s="62">
        <f t="shared" si="2"/>
        <v>0</v>
      </c>
      <c r="I97" s="152">
        <v>2</v>
      </c>
      <c r="J97" s="247">
        <f t="shared" si="3"/>
        <v>0</v>
      </c>
      <c r="K97" s="329"/>
    </row>
    <row r="98" spans="1:11" ht="23.25" thickBot="1">
      <c r="A98" s="28">
        <v>7</v>
      </c>
      <c r="B98" s="30" t="s">
        <v>329</v>
      </c>
      <c r="C98" s="30">
        <f>титул!$B$7</f>
        <v>77</v>
      </c>
      <c r="D98" s="59" t="s">
        <v>6</v>
      </c>
      <c r="E98" s="60">
        <v>1</v>
      </c>
      <c r="F98" s="61">
        <v>1</v>
      </c>
      <c r="G98" s="62">
        <v>2006</v>
      </c>
      <c r="H98" s="62">
        <f t="shared" si="2"/>
        <v>0</v>
      </c>
      <c r="I98" s="62">
        <v>1</v>
      </c>
      <c r="J98" s="247">
        <f t="shared" si="3"/>
        <v>0</v>
      </c>
      <c r="K98" s="327">
        <f>SUM(H98:H115)/C98</f>
        <v>0.5194805194805194</v>
      </c>
    </row>
    <row r="99" spans="1:11" ht="23.25" thickBot="1">
      <c r="A99" s="24"/>
      <c r="B99" s="31"/>
      <c r="C99" s="31"/>
      <c r="D99" s="63" t="s">
        <v>7</v>
      </c>
      <c r="E99" s="64">
        <v>1</v>
      </c>
      <c r="F99" s="144">
        <v>1</v>
      </c>
      <c r="G99" s="65">
        <v>2001</v>
      </c>
      <c r="H99" s="62">
        <f t="shared" si="2"/>
        <v>0</v>
      </c>
      <c r="I99" s="65">
        <v>1</v>
      </c>
      <c r="J99" s="247">
        <f t="shared" si="3"/>
        <v>0</v>
      </c>
      <c r="K99" s="328"/>
    </row>
    <row r="100" spans="1:11" ht="23.25" thickBot="1">
      <c r="A100" s="24"/>
      <c r="B100" s="31"/>
      <c r="C100" s="31"/>
      <c r="D100" s="63" t="s">
        <v>8</v>
      </c>
      <c r="E100" s="64">
        <v>1</v>
      </c>
      <c r="F100" s="144">
        <v>1</v>
      </c>
      <c r="G100" s="65">
        <v>2003</v>
      </c>
      <c r="H100" s="62">
        <f t="shared" si="2"/>
        <v>0</v>
      </c>
      <c r="I100" s="65">
        <v>0</v>
      </c>
      <c r="J100" s="247">
        <f t="shared" si="3"/>
        <v>0</v>
      </c>
      <c r="K100" s="328"/>
    </row>
    <row r="101" spans="1:11" ht="15.75" thickBot="1">
      <c r="A101" s="24"/>
      <c r="B101" s="31"/>
      <c r="C101" s="31"/>
      <c r="D101" s="63" t="s">
        <v>398</v>
      </c>
      <c r="E101" s="64">
        <v>5</v>
      </c>
      <c r="F101" s="144">
        <v>1</v>
      </c>
      <c r="G101" s="65">
        <v>2013</v>
      </c>
      <c r="H101" s="62">
        <f t="shared" si="2"/>
        <v>5</v>
      </c>
      <c r="I101" s="65">
        <v>5</v>
      </c>
      <c r="J101" s="247">
        <f t="shared" si="3"/>
        <v>5</v>
      </c>
      <c r="K101" s="328"/>
    </row>
    <row r="102" spans="1:11" ht="23.25" thickBot="1">
      <c r="A102" s="24"/>
      <c r="B102" s="31"/>
      <c r="C102" s="31"/>
      <c r="D102" s="63" t="s">
        <v>9</v>
      </c>
      <c r="E102" s="64">
        <v>2</v>
      </c>
      <c r="F102" s="144">
        <v>1</v>
      </c>
      <c r="G102" s="65">
        <v>2008</v>
      </c>
      <c r="H102" s="62">
        <f t="shared" si="2"/>
        <v>0</v>
      </c>
      <c r="I102" s="65">
        <v>2</v>
      </c>
      <c r="J102" s="247">
        <f t="shared" si="3"/>
        <v>0</v>
      </c>
      <c r="K102" s="328"/>
    </row>
    <row r="103" spans="1:11" ht="23.25" thickBot="1">
      <c r="A103" s="24"/>
      <c r="B103" s="31"/>
      <c r="C103" s="31"/>
      <c r="D103" s="63" t="s">
        <v>10</v>
      </c>
      <c r="E103" s="64">
        <v>41</v>
      </c>
      <c r="F103" s="144">
        <v>1</v>
      </c>
      <c r="G103" s="65">
        <v>2007</v>
      </c>
      <c r="H103" s="62">
        <f t="shared" si="2"/>
        <v>0</v>
      </c>
      <c r="I103" s="65">
        <v>41</v>
      </c>
      <c r="J103" s="247">
        <f t="shared" si="3"/>
        <v>0</v>
      </c>
      <c r="K103" s="328"/>
    </row>
    <row r="104" spans="1:11" ht="11.25" customHeight="1" thickBot="1">
      <c r="A104" s="24"/>
      <c r="B104" s="31"/>
      <c r="C104" s="31"/>
      <c r="D104" s="145" t="s">
        <v>11</v>
      </c>
      <c r="E104" s="64">
        <v>1</v>
      </c>
      <c r="F104" s="144">
        <v>1</v>
      </c>
      <c r="G104" s="65">
        <v>2001</v>
      </c>
      <c r="H104" s="62">
        <f t="shared" si="2"/>
        <v>0</v>
      </c>
      <c r="I104" s="65">
        <v>0</v>
      </c>
      <c r="J104" s="247">
        <f t="shared" si="3"/>
        <v>0</v>
      </c>
      <c r="K104" s="328"/>
    </row>
    <row r="105" spans="1:11" ht="11.25" customHeight="1" thickBot="1">
      <c r="A105" s="24"/>
      <c r="B105" s="31"/>
      <c r="C105" s="31"/>
      <c r="D105" s="313" t="s">
        <v>388</v>
      </c>
      <c r="E105" s="304">
        <v>22</v>
      </c>
      <c r="F105" s="305">
        <v>1</v>
      </c>
      <c r="G105" s="306">
        <v>2012</v>
      </c>
      <c r="H105" s="62">
        <f t="shared" si="2"/>
        <v>22</v>
      </c>
      <c r="I105" s="306">
        <v>22</v>
      </c>
      <c r="J105" s="247">
        <f t="shared" si="3"/>
        <v>22</v>
      </c>
      <c r="K105" s="328"/>
    </row>
    <row r="106" spans="1:11" ht="23.25" thickBot="1">
      <c r="A106" s="24"/>
      <c r="B106" s="31"/>
      <c r="C106" s="31"/>
      <c r="D106" s="145" t="s">
        <v>12</v>
      </c>
      <c r="E106" s="64">
        <v>2</v>
      </c>
      <c r="F106" s="144">
        <v>1</v>
      </c>
      <c r="G106" s="65">
        <v>2006</v>
      </c>
      <c r="H106" s="62">
        <f t="shared" si="2"/>
        <v>0</v>
      </c>
      <c r="I106" s="65">
        <v>0</v>
      </c>
      <c r="J106" s="247">
        <f t="shared" si="3"/>
        <v>0</v>
      </c>
      <c r="K106" s="328"/>
    </row>
    <row r="107" spans="1:11" ht="11.25" customHeight="1" thickBot="1">
      <c r="A107" s="24"/>
      <c r="B107" s="31"/>
      <c r="C107" s="31"/>
      <c r="D107" s="145" t="s">
        <v>13</v>
      </c>
      <c r="E107" s="64">
        <v>2</v>
      </c>
      <c r="F107" s="144">
        <v>1</v>
      </c>
      <c r="G107" s="65">
        <v>2004</v>
      </c>
      <c r="H107" s="62">
        <f t="shared" si="2"/>
        <v>0</v>
      </c>
      <c r="I107" s="65">
        <v>0</v>
      </c>
      <c r="J107" s="247">
        <f t="shared" si="3"/>
        <v>0</v>
      </c>
      <c r="K107" s="328"/>
    </row>
    <row r="108" spans="1:11" ht="23.25" thickBot="1">
      <c r="A108" s="24"/>
      <c r="B108" s="31"/>
      <c r="C108" s="31"/>
      <c r="D108" s="145" t="s">
        <v>14</v>
      </c>
      <c r="E108" s="64">
        <v>1</v>
      </c>
      <c r="F108" s="144">
        <v>1</v>
      </c>
      <c r="G108" s="65">
        <v>1995</v>
      </c>
      <c r="H108" s="62">
        <f t="shared" si="2"/>
        <v>0</v>
      </c>
      <c r="I108" s="65">
        <v>0</v>
      </c>
      <c r="J108" s="247">
        <f t="shared" si="3"/>
        <v>0</v>
      </c>
      <c r="K108" s="328"/>
    </row>
    <row r="109" spans="1:11" ht="23.25" thickBot="1">
      <c r="A109" s="24"/>
      <c r="B109" s="31"/>
      <c r="C109" s="31"/>
      <c r="D109" s="145" t="s">
        <v>15</v>
      </c>
      <c r="E109" s="64">
        <v>1</v>
      </c>
      <c r="F109" s="144">
        <v>1</v>
      </c>
      <c r="G109" s="65">
        <v>1995</v>
      </c>
      <c r="H109" s="62">
        <f t="shared" si="2"/>
        <v>0</v>
      </c>
      <c r="I109" s="65">
        <v>0</v>
      </c>
      <c r="J109" s="247">
        <f t="shared" si="3"/>
        <v>0</v>
      </c>
      <c r="K109" s="328"/>
    </row>
    <row r="110" spans="1:11" ht="23.25" thickBot="1">
      <c r="A110" s="24"/>
      <c r="B110" s="31"/>
      <c r="C110" s="31"/>
      <c r="D110" s="145" t="s">
        <v>16</v>
      </c>
      <c r="E110" s="64">
        <v>13</v>
      </c>
      <c r="F110" s="144">
        <v>1</v>
      </c>
      <c r="G110" s="65">
        <v>2010</v>
      </c>
      <c r="H110" s="62">
        <f t="shared" si="2"/>
        <v>13</v>
      </c>
      <c r="I110" s="65">
        <v>13</v>
      </c>
      <c r="J110" s="247">
        <f t="shared" si="3"/>
        <v>13</v>
      </c>
      <c r="K110" s="328"/>
    </row>
    <row r="111" spans="1:11" ht="11.25" customHeight="1" thickBot="1">
      <c r="A111" s="24"/>
      <c r="B111" s="31"/>
      <c r="C111" s="31"/>
      <c r="D111" s="145" t="s">
        <v>17</v>
      </c>
      <c r="E111" s="64">
        <v>1</v>
      </c>
      <c r="F111" s="144">
        <v>1</v>
      </c>
      <c r="G111" s="65">
        <v>2005</v>
      </c>
      <c r="H111" s="62">
        <f t="shared" si="2"/>
        <v>0</v>
      </c>
      <c r="I111" s="65">
        <v>1</v>
      </c>
      <c r="J111" s="247">
        <f t="shared" si="3"/>
        <v>0</v>
      </c>
      <c r="K111" s="328"/>
    </row>
    <row r="112" spans="1:11" ht="11.25" customHeight="1" thickBot="1">
      <c r="A112" s="24"/>
      <c r="B112" s="31"/>
      <c r="C112" s="31"/>
      <c r="D112" s="145" t="s">
        <v>523</v>
      </c>
      <c r="E112" s="64">
        <v>1</v>
      </c>
      <c r="F112" s="144">
        <v>1</v>
      </c>
      <c r="G112" s="65">
        <v>1998</v>
      </c>
      <c r="H112" s="62">
        <f t="shared" si="2"/>
        <v>0</v>
      </c>
      <c r="I112" s="65">
        <v>0</v>
      </c>
      <c r="J112" s="247">
        <f t="shared" si="3"/>
        <v>0</v>
      </c>
      <c r="K112" s="328"/>
    </row>
    <row r="113" spans="1:11" ht="11.25" customHeight="1" thickBot="1">
      <c r="A113" s="24"/>
      <c r="B113" s="31"/>
      <c r="C113" s="31"/>
      <c r="D113" s="145" t="s">
        <v>524</v>
      </c>
      <c r="E113" s="64">
        <v>1</v>
      </c>
      <c r="F113" s="144">
        <v>1</v>
      </c>
      <c r="G113" s="65">
        <v>1999</v>
      </c>
      <c r="H113" s="62">
        <f t="shared" si="2"/>
        <v>0</v>
      </c>
      <c r="I113" s="65">
        <v>0</v>
      </c>
      <c r="J113" s="247">
        <f t="shared" si="3"/>
        <v>0</v>
      </c>
      <c r="K113" s="328"/>
    </row>
    <row r="114" spans="1:11" ht="11.25" customHeight="1" thickBot="1">
      <c r="A114" s="24"/>
      <c r="B114" s="31"/>
      <c r="C114" s="31"/>
      <c r="D114" s="145" t="s">
        <v>18</v>
      </c>
      <c r="E114" s="64">
        <v>1</v>
      </c>
      <c r="F114" s="144">
        <v>1</v>
      </c>
      <c r="G114" s="65">
        <v>2002</v>
      </c>
      <c r="H114" s="62">
        <f t="shared" si="2"/>
        <v>0</v>
      </c>
      <c r="I114" s="65">
        <v>1</v>
      </c>
      <c r="J114" s="247">
        <f t="shared" si="3"/>
        <v>0</v>
      </c>
      <c r="K114" s="328"/>
    </row>
    <row r="115" spans="1:11" ht="11.25" customHeight="1" thickBot="1">
      <c r="A115" s="29"/>
      <c r="B115" s="34"/>
      <c r="C115" s="34"/>
      <c r="D115" s="153" t="s">
        <v>19</v>
      </c>
      <c r="E115" s="67">
        <v>1</v>
      </c>
      <c r="F115" s="151">
        <v>1</v>
      </c>
      <c r="G115" s="152">
        <v>2004</v>
      </c>
      <c r="H115" s="62">
        <f t="shared" si="2"/>
        <v>0</v>
      </c>
      <c r="I115" s="152">
        <v>1</v>
      </c>
      <c r="J115" s="247">
        <f t="shared" si="3"/>
        <v>0</v>
      </c>
      <c r="K115" s="329"/>
    </row>
    <row r="116" spans="1:11" ht="11.25" customHeight="1" thickBot="1">
      <c r="A116" s="352">
        <v>8</v>
      </c>
      <c r="B116" s="335" t="s">
        <v>632</v>
      </c>
      <c r="C116" s="30">
        <f>титул!$B$7</f>
        <v>77</v>
      </c>
      <c r="D116" s="59" t="s">
        <v>75</v>
      </c>
      <c r="E116" s="60">
        <v>2</v>
      </c>
      <c r="F116" s="61">
        <v>1</v>
      </c>
      <c r="G116" s="62">
        <v>2003</v>
      </c>
      <c r="H116" s="62">
        <f t="shared" si="2"/>
        <v>0</v>
      </c>
      <c r="I116" s="62">
        <v>2</v>
      </c>
      <c r="J116" s="247">
        <f t="shared" si="3"/>
        <v>0</v>
      </c>
      <c r="K116" s="327">
        <f>SUM(H116:H125)/C116</f>
        <v>0.5454545454545454</v>
      </c>
    </row>
    <row r="117" spans="1:11" ht="11.25" customHeight="1" thickBot="1">
      <c r="A117" s="353"/>
      <c r="B117" s="317"/>
      <c r="C117" s="31"/>
      <c r="D117" s="145" t="s">
        <v>679</v>
      </c>
      <c r="E117" s="64">
        <v>2</v>
      </c>
      <c r="F117" s="144">
        <v>1</v>
      </c>
      <c r="G117" s="65">
        <v>2002</v>
      </c>
      <c r="H117" s="62">
        <f t="shared" si="2"/>
        <v>0</v>
      </c>
      <c r="I117" s="65">
        <v>2</v>
      </c>
      <c r="J117" s="247">
        <f t="shared" si="3"/>
        <v>0</v>
      </c>
      <c r="K117" s="328"/>
    </row>
    <row r="118" spans="1:11" ht="23.25" thickBot="1">
      <c r="A118" s="24"/>
      <c r="B118" s="31"/>
      <c r="C118" s="31"/>
      <c r="D118" s="145" t="s">
        <v>680</v>
      </c>
      <c r="E118" s="64">
        <v>1</v>
      </c>
      <c r="F118" s="144">
        <v>1</v>
      </c>
      <c r="G118" s="65">
        <v>1999</v>
      </c>
      <c r="H118" s="62">
        <f t="shared" si="2"/>
        <v>0</v>
      </c>
      <c r="I118" s="65">
        <v>1</v>
      </c>
      <c r="J118" s="247">
        <f t="shared" si="3"/>
        <v>0</v>
      </c>
      <c r="K118" s="328"/>
    </row>
    <row r="119" spans="1:11" ht="11.25" customHeight="1" thickBot="1">
      <c r="A119" s="24"/>
      <c r="B119" s="31"/>
      <c r="C119" s="31"/>
      <c r="D119" s="145" t="s">
        <v>599</v>
      </c>
      <c r="E119" s="64">
        <v>1</v>
      </c>
      <c r="F119" s="144">
        <v>1</v>
      </c>
      <c r="G119" s="65">
        <v>2006</v>
      </c>
      <c r="H119" s="62">
        <f t="shared" si="2"/>
        <v>0</v>
      </c>
      <c r="I119" s="65">
        <v>1</v>
      </c>
      <c r="J119" s="247">
        <f t="shared" si="3"/>
        <v>0</v>
      </c>
      <c r="K119" s="328"/>
    </row>
    <row r="120" spans="1:11" ht="11.25" customHeight="1" thickBot="1">
      <c r="A120" s="24"/>
      <c r="B120" s="31"/>
      <c r="C120" s="31"/>
      <c r="D120" s="145" t="s">
        <v>105</v>
      </c>
      <c r="E120" s="64">
        <v>12</v>
      </c>
      <c r="F120" s="144">
        <v>1</v>
      </c>
      <c r="G120" s="65">
        <v>2013</v>
      </c>
      <c r="H120" s="62">
        <f t="shared" si="2"/>
        <v>12</v>
      </c>
      <c r="I120" s="65">
        <v>12</v>
      </c>
      <c r="J120" s="247">
        <f t="shared" si="3"/>
        <v>12</v>
      </c>
      <c r="K120" s="328"/>
    </row>
    <row r="121" spans="1:11" ht="11.25" customHeight="1" thickBot="1">
      <c r="A121" s="24"/>
      <c r="B121" s="31"/>
      <c r="C121" s="31"/>
      <c r="D121" s="303" t="s">
        <v>540</v>
      </c>
      <c r="E121" s="304">
        <v>10</v>
      </c>
      <c r="F121" s="305">
        <v>1</v>
      </c>
      <c r="G121" s="306">
        <v>2014</v>
      </c>
      <c r="H121" s="307">
        <f t="shared" si="2"/>
        <v>10</v>
      </c>
      <c r="I121" s="306">
        <v>10</v>
      </c>
      <c r="J121" s="308">
        <f t="shared" si="3"/>
        <v>10</v>
      </c>
      <c r="K121" s="328"/>
    </row>
    <row r="122" spans="1:11" ht="11.25" customHeight="1" thickBot="1">
      <c r="A122" s="24"/>
      <c r="B122" s="31"/>
      <c r="C122" s="31"/>
      <c r="D122" s="303" t="s">
        <v>541</v>
      </c>
      <c r="E122" s="304">
        <v>20</v>
      </c>
      <c r="F122" s="305">
        <v>1</v>
      </c>
      <c r="G122" s="306">
        <v>2014</v>
      </c>
      <c r="H122" s="307">
        <f t="shared" si="2"/>
        <v>20</v>
      </c>
      <c r="I122" s="306">
        <v>20</v>
      </c>
      <c r="J122" s="308">
        <f t="shared" si="3"/>
        <v>20</v>
      </c>
      <c r="K122" s="328"/>
    </row>
    <row r="123" spans="1:11" ht="11.25" customHeight="1" thickBot="1">
      <c r="A123" s="24"/>
      <c r="B123" s="31"/>
      <c r="C123" s="31"/>
      <c r="D123" s="145" t="s">
        <v>528</v>
      </c>
      <c r="E123" s="64">
        <v>4</v>
      </c>
      <c r="F123" s="144">
        <v>1</v>
      </c>
      <c r="G123" s="65">
        <v>1998</v>
      </c>
      <c r="H123" s="62">
        <f t="shared" si="2"/>
        <v>0</v>
      </c>
      <c r="I123" s="65">
        <v>0</v>
      </c>
      <c r="J123" s="247">
        <f t="shared" si="3"/>
        <v>0</v>
      </c>
      <c r="K123" s="328"/>
    </row>
    <row r="124" spans="1:11" ht="23.25" thickBot="1">
      <c r="A124" s="24"/>
      <c r="B124" s="31"/>
      <c r="C124" s="31"/>
      <c r="D124" s="145" t="s">
        <v>600</v>
      </c>
      <c r="E124" s="64">
        <v>10</v>
      </c>
      <c r="F124" s="144">
        <v>1</v>
      </c>
      <c r="G124" s="65">
        <v>1984</v>
      </c>
      <c r="H124" s="62">
        <f t="shared" si="2"/>
        <v>0</v>
      </c>
      <c r="I124" s="65">
        <v>10</v>
      </c>
      <c r="J124" s="247">
        <f t="shared" si="3"/>
        <v>0</v>
      </c>
      <c r="K124" s="328"/>
    </row>
    <row r="125" spans="1:11" ht="23.25" thickBot="1">
      <c r="A125" s="29"/>
      <c r="B125" s="34"/>
      <c r="C125" s="34"/>
      <c r="D125" s="153" t="s">
        <v>601</v>
      </c>
      <c r="E125" s="67">
        <v>1</v>
      </c>
      <c r="F125" s="151">
        <v>1</v>
      </c>
      <c r="G125" s="152">
        <v>2003</v>
      </c>
      <c r="H125" s="62">
        <f t="shared" si="2"/>
        <v>0</v>
      </c>
      <c r="I125" s="152">
        <v>1</v>
      </c>
      <c r="J125" s="247">
        <f t="shared" si="3"/>
        <v>0</v>
      </c>
      <c r="K125" s="329"/>
    </row>
    <row r="126" spans="1:11" ht="23.25" thickBot="1">
      <c r="A126" s="28">
        <v>9</v>
      </c>
      <c r="B126" s="55" t="s">
        <v>575</v>
      </c>
      <c r="C126" s="30">
        <f>титул!$B$7</f>
        <v>77</v>
      </c>
      <c r="D126" s="149" t="s">
        <v>92</v>
      </c>
      <c r="E126" s="60">
        <v>1</v>
      </c>
      <c r="F126" s="61">
        <v>1</v>
      </c>
      <c r="G126" s="62">
        <v>2007</v>
      </c>
      <c r="H126" s="62">
        <f t="shared" si="2"/>
        <v>0</v>
      </c>
      <c r="I126" s="62">
        <v>1</v>
      </c>
      <c r="J126" s="247">
        <f t="shared" si="3"/>
        <v>0</v>
      </c>
      <c r="K126" s="327">
        <f>SUM(H126:H137)/C126</f>
        <v>0.4805194805194805</v>
      </c>
    </row>
    <row r="127" spans="1:11" ht="23.25" thickBot="1">
      <c r="A127" s="24"/>
      <c r="B127" s="31"/>
      <c r="C127" s="31"/>
      <c r="D127" s="63" t="s">
        <v>93</v>
      </c>
      <c r="E127" s="64">
        <v>1</v>
      </c>
      <c r="F127" s="144">
        <v>1</v>
      </c>
      <c r="G127" s="65">
        <v>2008</v>
      </c>
      <c r="H127" s="62">
        <f t="shared" si="2"/>
        <v>0</v>
      </c>
      <c r="I127" s="65">
        <v>1</v>
      </c>
      <c r="J127" s="247">
        <f t="shared" si="3"/>
        <v>0</v>
      </c>
      <c r="K127" s="328"/>
    </row>
    <row r="128" spans="1:11" ht="23.25" thickBot="1">
      <c r="A128" s="24"/>
      <c r="B128" s="31"/>
      <c r="C128" s="31"/>
      <c r="D128" s="63" t="s">
        <v>106</v>
      </c>
      <c r="E128" s="64">
        <v>12</v>
      </c>
      <c r="F128" s="65">
        <v>1</v>
      </c>
      <c r="G128" s="65">
        <v>2014</v>
      </c>
      <c r="H128" s="62">
        <f t="shared" si="2"/>
        <v>12</v>
      </c>
      <c r="I128" s="65">
        <v>12</v>
      </c>
      <c r="J128" s="247">
        <f t="shared" si="3"/>
        <v>12</v>
      </c>
      <c r="K128" s="328"/>
    </row>
    <row r="129" spans="1:11" ht="23.25" thickBot="1">
      <c r="A129" s="24"/>
      <c r="B129" s="31"/>
      <c r="C129" s="31"/>
      <c r="D129" s="313" t="s">
        <v>545</v>
      </c>
      <c r="E129" s="304">
        <v>15</v>
      </c>
      <c r="F129" s="316">
        <v>1</v>
      </c>
      <c r="G129" s="306">
        <v>2014</v>
      </c>
      <c r="H129" s="307">
        <f t="shared" si="2"/>
        <v>15</v>
      </c>
      <c r="I129" s="306">
        <v>15</v>
      </c>
      <c r="J129" s="308">
        <f t="shared" si="3"/>
        <v>15</v>
      </c>
      <c r="K129" s="328"/>
    </row>
    <row r="130" spans="1:11" ht="23.25" thickBot="1">
      <c r="A130" s="24"/>
      <c r="B130" s="31"/>
      <c r="C130" s="31"/>
      <c r="D130" s="63" t="s">
        <v>94</v>
      </c>
      <c r="E130" s="64">
        <v>5</v>
      </c>
      <c r="F130" s="144">
        <v>1</v>
      </c>
      <c r="G130" s="65">
        <v>2010</v>
      </c>
      <c r="H130" s="62">
        <f t="shared" si="2"/>
        <v>5</v>
      </c>
      <c r="I130" s="65">
        <v>5</v>
      </c>
      <c r="J130" s="247">
        <f t="shared" si="3"/>
        <v>5</v>
      </c>
      <c r="K130" s="328"/>
    </row>
    <row r="131" spans="1:11" ht="23.25" thickBot="1">
      <c r="A131" s="24"/>
      <c r="B131" s="31"/>
      <c r="C131" s="31"/>
      <c r="D131" s="63" t="s">
        <v>95</v>
      </c>
      <c r="E131" s="64">
        <v>1</v>
      </c>
      <c r="F131" s="144">
        <v>1</v>
      </c>
      <c r="G131" s="65">
        <v>2000</v>
      </c>
      <c r="H131" s="62">
        <f t="shared" si="2"/>
        <v>0</v>
      </c>
      <c r="I131" s="65">
        <v>1</v>
      </c>
      <c r="J131" s="247">
        <f t="shared" si="3"/>
        <v>0</v>
      </c>
      <c r="K131" s="328"/>
    </row>
    <row r="132" spans="1:11" ht="21" customHeight="1" thickBot="1">
      <c r="A132" s="24"/>
      <c r="B132" s="31"/>
      <c r="C132" s="31"/>
      <c r="D132" s="63" t="s">
        <v>97</v>
      </c>
      <c r="E132" s="64">
        <v>1</v>
      </c>
      <c r="F132" s="144">
        <v>1</v>
      </c>
      <c r="G132" s="65">
        <v>2001</v>
      </c>
      <c r="H132" s="62">
        <f t="shared" si="2"/>
        <v>0</v>
      </c>
      <c r="I132" s="65">
        <v>1</v>
      </c>
      <c r="J132" s="247">
        <f t="shared" si="3"/>
        <v>0</v>
      </c>
      <c r="K132" s="328"/>
    </row>
    <row r="133" spans="1:11" ht="11.25" customHeight="1" thickBot="1">
      <c r="A133" s="24"/>
      <c r="B133" s="31"/>
      <c r="C133" s="31"/>
      <c r="D133" s="63" t="s">
        <v>98</v>
      </c>
      <c r="E133" s="64">
        <v>4</v>
      </c>
      <c r="F133" s="144">
        <v>1</v>
      </c>
      <c r="G133" s="65">
        <v>2000</v>
      </c>
      <c r="H133" s="62">
        <f t="shared" si="2"/>
        <v>0</v>
      </c>
      <c r="I133" s="65">
        <v>4</v>
      </c>
      <c r="J133" s="247">
        <f t="shared" si="3"/>
        <v>0</v>
      </c>
      <c r="K133" s="328"/>
    </row>
    <row r="134" spans="1:11" ht="23.25" thickBot="1">
      <c r="A134" s="24"/>
      <c r="B134" s="32"/>
      <c r="C134" s="31"/>
      <c r="D134" s="63" t="s">
        <v>99</v>
      </c>
      <c r="E134" s="64">
        <v>3</v>
      </c>
      <c r="F134" s="144">
        <v>1</v>
      </c>
      <c r="G134" s="65">
        <v>2006</v>
      </c>
      <c r="H134" s="62">
        <f t="shared" si="2"/>
        <v>0</v>
      </c>
      <c r="I134" s="65">
        <v>3</v>
      </c>
      <c r="J134" s="247">
        <f t="shared" si="3"/>
        <v>0</v>
      </c>
      <c r="K134" s="328"/>
    </row>
    <row r="135" spans="1:11" ht="23.25" thickBot="1">
      <c r="A135" s="24"/>
      <c r="B135" s="32"/>
      <c r="C135" s="31"/>
      <c r="D135" s="63" t="s">
        <v>100</v>
      </c>
      <c r="E135" s="64">
        <v>1</v>
      </c>
      <c r="F135" s="144">
        <v>1</v>
      </c>
      <c r="G135" s="65">
        <v>2001</v>
      </c>
      <c r="H135" s="62">
        <f t="shared" si="2"/>
        <v>0</v>
      </c>
      <c r="I135" s="65">
        <v>1</v>
      </c>
      <c r="J135" s="247">
        <f t="shared" si="3"/>
        <v>0</v>
      </c>
      <c r="K135" s="328"/>
    </row>
    <row r="136" spans="1:11" ht="11.25" customHeight="1" thickBot="1">
      <c r="A136" s="24"/>
      <c r="B136" s="32"/>
      <c r="C136" s="31"/>
      <c r="D136" s="63" t="s">
        <v>101</v>
      </c>
      <c r="E136" s="64">
        <v>1</v>
      </c>
      <c r="F136" s="144">
        <v>1</v>
      </c>
      <c r="G136" s="65">
        <v>2005</v>
      </c>
      <c r="H136" s="62">
        <f t="shared" si="2"/>
        <v>0</v>
      </c>
      <c r="I136" s="65">
        <v>1</v>
      </c>
      <c r="J136" s="247">
        <f t="shared" si="3"/>
        <v>0</v>
      </c>
      <c r="K136" s="328"/>
    </row>
    <row r="137" spans="1:11" ht="23.25" thickBot="1">
      <c r="A137" s="29"/>
      <c r="B137" s="33"/>
      <c r="C137" s="34"/>
      <c r="D137" s="66" t="s">
        <v>102</v>
      </c>
      <c r="E137" s="67">
        <v>5</v>
      </c>
      <c r="F137" s="151">
        <v>1</v>
      </c>
      <c r="G137" s="152">
        <v>2010</v>
      </c>
      <c r="H137" s="62">
        <f t="shared" si="2"/>
        <v>5</v>
      </c>
      <c r="I137" s="152">
        <v>5</v>
      </c>
      <c r="J137" s="247">
        <f t="shared" si="3"/>
        <v>5</v>
      </c>
      <c r="K137" s="329"/>
    </row>
    <row r="138" spans="1:11" ht="11.25" customHeight="1" thickBot="1">
      <c r="A138" s="352">
        <v>10</v>
      </c>
      <c r="B138" s="335" t="s">
        <v>576</v>
      </c>
      <c r="C138" s="30">
        <f>титул!$B$7</f>
        <v>77</v>
      </c>
      <c r="D138" s="59" t="s">
        <v>579</v>
      </c>
      <c r="E138" s="60">
        <v>1</v>
      </c>
      <c r="F138" s="61">
        <v>1</v>
      </c>
      <c r="G138" s="62">
        <v>2005</v>
      </c>
      <c r="H138" s="62">
        <f t="shared" si="2"/>
        <v>0</v>
      </c>
      <c r="I138" s="62">
        <v>1</v>
      </c>
      <c r="J138" s="247">
        <f t="shared" si="3"/>
        <v>0</v>
      </c>
      <c r="K138" s="327">
        <f>SUM(H138:H154)/C138</f>
        <v>0.5714285714285714</v>
      </c>
    </row>
    <row r="139" spans="1:11" ht="11.25" customHeight="1" thickBot="1">
      <c r="A139" s="353"/>
      <c r="B139" s="317"/>
      <c r="C139" s="31"/>
      <c r="D139" s="63" t="s">
        <v>580</v>
      </c>
      <c r="E139" s="64">
        <v>1</v>
      </c>
      <c r="F139" s="144">
        <v>1</v>
      </c>
      <c r="G139" s="65">
        <v>2002</v>
      </c>
      <c r="H139" s="62">
        <f t="shared" si="2"/>
        <v>0</v>
      </c>
      <c r="I139" s="65">
        <v>1</v>
      </c>
      <c r="J139" s="247">
        <f t="shared" si="3"/>
        <v>0</v>
      </c>
      <c r="K139" s="328"/>
    </row>
    <row r="140" spans="1:11" ht="23.25" thickBot="1">
      <c r="A140" s="24"/>
      <c r="B140" s="32"/>
      <c r="C140" s="31"/>
      <c r="D140" s="63" t="s">
        <v>581</v>
      </c>
      <c r="E140" s="64">
        <v>1</v>
      </c>
      <c r="F140" s="144">
        <v>1</v>
      </c>
      <c r="G140" s="65">
        <v>2008</v>
      </c>
      <c r="H140" s="62">
        <f t="shared" si="2"/>
        <v>0</v>
      </c>
      <c r="I140" s="65">
        <v>1</v>
      </c>
      <c r="J140" s="247">
        <f t="shared" si="3"/>
        <v>0</v>
      </c>
      <c r="K140" s="328"/>
    </row>
    <row r="141" spans="1:11" ht="23.25" thickBot="1">
      <c r="A141" s="24"/>
      <c r="B141" s="32"/>
      <c r="C141" s="31"/>
      <c r="D141" s="63" t="s">
        <v>582</v>
      </c>
      <c r="E141" s="64">
        <v>1</v>
      </c>
      <c r="F141" s="144">
        <v>1</v>
      </c>
      <c r="G141" s="65">
        <v>2008</v>
      </c>
      <c r="H141" s="62">
        <f t="shared" si="2"/>
        <v>0</v>
      </c>
      <c r="I141" s="65">
        <v>1</v>
      </c>
      <c r="J141" s="247">
        <f t="shared" si="3"/>
        <v>0</v>
      </c>
      <c r="K141" s="328"/>
    </row>
    <row r="142" spans="1:11" ht="23.25" thickBot="1">
      <c r="A142" s="24"/>
      <c r="B142" s="32"/>
      <c r="C142" s="31"/>
      <c r="D142" s="63" t="s">
        <v>406</v>
      </c>
      <c r="E142" s="64">
        <v>12</v>
      </c>
      <c r="F142" s="144">
        <v>1</v>
      </c>
      <c r="G142" s="65">
        <v>2013</v>
      </c>
      <c r="H142" s="62">
        <f t="shared" si="2"/>
        <v>12</v>
      </c>
      <c r="I142" s="65">
        <v>12</v>
      </c>
      <c r="J142" s="247">
        <f t="shared" si="3"/>
        <v>12</v>
      </c>
      <c r="K142" s="328"/>
    </row>
    <row r="143" spans="1:11" ht="11.25" customHeight="1" thickBot="1">
      <c r="A143" s="24"/>
      <c r="B143" s="31"/>
      <c r="C143" s="31"/>
      <c r="D143" s="63" t="s">
        <v>583</v>
      </c>
      <c r="E143" s="64">
        <v>4</v>
      </c>
      <c r="F143" s="144">
        <v>1</v>
      </c>
      <c r="G143" s="65">
        <v>1987</v>
      </c>
      <c r="H143" s="62">
        <f t="shared" si="2"/>
        <v>0</v>
      </c>
      <c r="I143" s="65">
        <v>4</v>
      </c>
      <c r="J143" s="247">
        <f t="shared" si="3"/>
        <v>0</v>
      </c>
      <c r="K143" s="328"/>
    </row>
    <row r="144" spans="1:11" ht="18.75" customHeight="1" thickBot="1">
      <c r="A144" s="24"/>
      <c r="B144" s="31"/>
      <c r="C144" s="31"/>
      <c r="D144" s="303" t="s">
        <v>196</v>
      </c>
      <c r="E144" s="304">
        <v>17</v>
      </c>
      <c r="F144" s="305">
        <v>1</v>
      </c>
      <c r="G144" s="306">
        <v>2014</v>
      </c>
      <c r="H144" s="307">
        <f t="shared" si="2"/>
        <v>17</v>
      </c>
      <c r="I144" s="306">
        <v>17</v>
      </c>
      <c r="J144" s="308">
        <f t="shared" si="3"/>
        <v>17</v>
      </c>
      <c r="K144" s="328"/>
    </row>
    <row r="145" spans="1:11" ht="18.75" customHeight="1" thickBot="1">
      <c r="A145" s="24"/>
      <c r="B145" s="31"/>
      <c r="C145" s="31"/>
      <c r="D145" s="303" t="s">
        <v>546</v>
      </c>
      <c r="E145" s="304">
        <v>15</v>
      </c>
      <c r="F145" s="305">
        <v>1</v>
      </c>
      <c r="G145" s="306">
        <v>2014</v>
      </c>
      <c r="H145" s="307">
        <f t="shared" si="2"/>
        <v>15</v>
      </c>
      <c r="I145" s="306">
        <v>15</v>
      </c>
      <c r="J145" s="308">
        <f t="shared" si="3"/>
        <v>15</v>
      </c>
      <c r="K145" s="328"/>
    </row>
    <row r="146" spans="1:11" ht="23.25" thickBot="1">
      <c r="A146" s="24"/>
      <c r="B146" s="31"/>
      <c r="C146" s="31"/>
      <c r="D146" s="63" t="s">
        <v>584</v>
      </c>
      <c r="E146" s="64">
        <v>10</v>
      </c>
      <c r="F146" s="144">
        <v>1</v>
      </c>
      <c r="G146" s="65">
        <v>1989</v>
      </c>
      <c r="H146" s="62">
        <f t="shared" si="2"/>
        <v>0</v>
      </c>
      <c r="I146" s="65">
        <v>10</v>
      </c>
      <c r="J146" s="247">
        <f t="shared" si="3"/>
        <v>0</v>
      </c>
      <c r="K146" s="328"/>
    </row>
    <row r="147" spans="1:11" ht="11.25" customHeight="1" thickBot="1">
      <c r="A147" s="24"/>
      <c r="B147" s="31"/>
      <c r="C147" s="31"/>
      <c r="D147" s="63" t="s">
        <v>585</v>
      </c>
      <c r="E147" s="64">
        <v>10</v>
      </c>
      <c r="F147" s="144">
        <v>1</v>
      </c>
      <c r="G147" s="65">
        <v>1980</v>
      </c>
      <c r="H147" s="62">
        <f t="shared" si="2"/>
        <v>0</v>
      </c>
      <c r="I147" s="65">
        <v>10</v>
      </c>
      <c r="J147" s="247">
        <f t="shared" si="3"/>
        <v>0</v>
      </c>
      <c r="K147" s="328"/>
    </row>
    <row r="148" spans="1:11" ht="11.25" customHeight="1" thickBot="1">
      <c r="A148" s="24"/>
      <c r="B148" s="31"/>
      <c r="C148" s="31"/>
      <c r="D148" s="63" t="s">
        <v>79</v>
      </c>
      <c r="E148" s="64">
        <v>9</v>
      </c>
      <c r="F148" s="144">
        <v>1</v>
      </c>
      <c r="G148" s="65">
        <v>2004</v>
      </c>
      <c r="H148" s="62">
        <f t="shared" si="2"/>
        <v>0</v>
      </c>
      <c r="I148" s="65">
        <v>9</v>
      </c>
      <c r="J148" s="247">
        <f t="shared" si="3"/>
        <v>0</v>
      </c>
      <c r="K148" s="328"/>
    </row>
    <row r="149" spans="1:11" ht="11.25" customHeight="1" thickBot="1">
      <c r="A149" s="24"/>
      <c r="B149" s="31"/>
      <c r="C149" s="31"/>
      <c r="D149" s="63" t="s">
        <v>78</v>
      </c>
      <c r="E149" s="64">
        <v>1</v>
      </c>
      <c r="F149" s="144">
        <v>1</v>
      </c>
      <c r="G149" s="65">
        <v>2007</v>
      </c>
      <c r="H149" s="62">
        <f t="shared" si="2"/>
        <v>0</v>
      </c>
      <c r="I149" s="65">
        <v>1</v>
      </c>
      <c r="J149" s="247">
        <f t="shared" si="3"/>
        <v>0</v>
      </c>
      <c r="K149" s="328"/>
    </row>
    <row r="150" spans="1:11" ht="11.25" customHeight="1" thickBot="1">
      <c r="A150" s="24"/>
      <c r="B150" s="31"/>
      <c r="C150" s="31"/>
      <c r="D150" s="63" t="s">
        <v>588</v>
      </c>
      <c r="E150" s="64">
        <v>20</v>
      </c>
      <c r="F150" s="144">
        <v>1</v>
      </c>
      <c r="G150" s="65">
        <v>1987</v>
      </c>
      <c r="H150" s="62">
        <f aca="true" t="shared" si="4" ref="H150:H195">IF(G150&gt;2008,E150,0)</f>
        <v>0</v>
      </c>
      <c r="I150" s="65">
        <v>20</v>
      </c>
      <c r="J150" s="247">
        <f aca="true" t="shared" si="5" ref="J150:J195">IF(G150&gt;2008,I150,0)</f>
        <v>0</v>
      </c>
      <c r="K150" s="328"/>
    </row>
    <row r="151" spans="1:11" ht="11.25" customHeight="1" thickBot="1">
      <c r="A151" s="24"/>
      <c r="B151" s="31"/>
      <c r="C151" s="31"/>
      <c r="D151" s="63" t="s">
        <v>589</v>
      </c>
      <c r="E151" s="64">
        <v>20</v>
      </c>
      <c r="F151" s="144">
        <v>1</v>
      </c>
      <c r="G151" s="65">
        <v>1988</v>
      </c>
      <c r="H151" s="62">
        <f t="shared" si="4"/>
        <v>0</v>
      </c>
      <c r="I151" s="65">
        <v>20</v>
      </c>
      <c r="J151" s="247">
        <f t="shared" si="5"/>
        <v>0</v>
      </c>
      <c r="K151" s="328"/>
    </row>
    <row r="152" spans="1:11" s="15" customFormat="1" ht="11.25" customHeight="1" thickBot="1">
      <c r="A152" s="24"/>
      <c r="B152" s="31"/>
      <c r="C152" s="31"/>
      <c r="D152" s="63" t="s">
        <v>590</v>
      </c>
      <c r="E152" s="64">
        <v>9</v>
      </c>
      <c r="F152" s="144">
        <v>1</v>
      </c>
      <c r="G152" s="65">
        <v>2006</v>
      </c>
      <c r="H152" s="62">
        <f t="shared" si="4"/>
        <v>0</v>
      </c>
      <c r="I152" s="65">
        <v>9</v>
      </c>
      <c r="J152" s="247">
        <f t="shared" si="5"/>
        <v>0</v>
      </c>
      <c r="K152" s="328"/>
    </row>
    <row r="153" spans="1:11" ht="11.25" customHeight="1" thickBot="1">
      <c r="A153" s="24"/>
      <c r="B153" s="31"/>
      <c r="C153" s="31"/>
      <c r="D153" s="63" t="s">
        <v>591</v>
      </c>
      <c r="E153" s="64">
        <v>10</v>
      </c>
      <c r="F153" s="144">
        <v>1</v>
      </c>
      <c r="G153" s="65">
        <v>1982</v>
      </c>
      <c r="H153" s="62">
        <f t="shared" si="4"/>
        <v>0</v>
      </c>
      <c r="I153" s="65">
        <v>10</v>
      </c>
      <c r="J153" s="247">
        <f t="shared" si="5"/>
        <v>0</v>
      </c>
      <c r="K153" s="328"/>
    </row>
    <row r="154" spans="1:11" ht="11.25" customHeight="1" thickBot="1">
      <c r="A154" s="29"/>
      <c r="B154" s="34"/>
      <c r="C154" s="34"/>
      <c r="D154" s="66" t="s">
        <v>592</v>
      </c>
      <c r="E154" s="67">
        <v>9</v>
      </c>
      <c r="F154" s="151">
        <v>1</v>
      </c>
      <c r="G154" s="152">
        <v>1978</v>
      </c>
      <c r="H154" s="62">
        <f t="shared" si="4"/>
        <v>0</v>
      </c>
      <c r="I154" s="152">
        <v>9</v>
      </c>
      <c r="J154" s="247">
        <f t="shared" si="5"/>
        <v>0</v>
      </c>
      <c r="K154" s="329"/>
    </row>
    <row r="155" spans="1:11" ht="23.25" thickBot="1">
      <c r="A155" s="28">
        <v>11</v>
      </c>
      <c r="B155" s="55" t="s">
        <v>429</v>
      </c>
      <c r="C155" s="30">
        <f>титул!$B$7</f>
        <v>77</v>
      </c>
      <c r="D155" s="59" t="s">
        <v>20</v>
      </c>
      <c r="E155" s="60">
        <v>29</v>
      </c>
      <c r="F155" s="61">
        <v>1</v>
      </c>
      <c r="G155" s="62">
        <v>2003</v>
      </c>
      <c r="H155" s="62">
        <f t="shared" si="4"/>
        <v>0</v>
      </c>
      <c r="I155" s="62">
        <v>10</v>
      </c>
      <c r="J155" s="247">
        <f t="shared" si="5"/>
        <v>0</v>
      </c>
      <c r="K155" s="327">
        <f>SUM(H155:H167)/C155</f>
        <v>0.18181818181818182</v>
      </c>
    </row>
    <row r="156" spans="1:11" ht="11.25" customHeight="1" thickBot="1">
      <c r="A156" s="24"/>
      <c r="B156" s="31"/>
      <c r="C156" s="31"/>
      <c r="D156" s="63" t="s">
        <v>21</v>
      </c>
      <c r="E156" s="64">
        <v>7</v>
      </c>
      <c r="F156" s="144">
        <v>1</v>
      </c>
      <c r="G156" s="65">
        <v>2003</v>
      </c>
      <c r="H156" s="62">
        <f t="shared" si="4"/>
        <v>0</v>
      </c>
      <c r="I156" s="65">
        <v>0</v>
      </c>
      <c r="J156" s="247">
        <f t="shared" si="5"/>
        <v>0</v>
      </c>
      <c r="K156" s="328"/>
    </row>
    <row r="157" spans="1:11" ht="11.25" customHeight="1" thickBot="1">
      <c r="A157" s="24"/>
      <c r="B157" s="31"/>
      <c r="C157" s="31"/>
      <c r="D157" s="63" t="s">
        <v>22</v>
      </c>
      <c r="E157" s="64">
        <v>1</v>
      </c>
      <c r="F157" s="144">
        <v>1</v>
      </c>
      <c r="G157" s="65">
        <v>2002</v>
      </c>
      <c r="H157" s="62">
        <f t="shared" si="4"/>
        <v>0</v>
      </c>
      <c r="I157" s="65">
        <v>1</v>
      </c>
      <c r="J157" s="247">
        <f t="shared" si="5"/>
        <v>0</v>
      </c>
      <c r="K157" s="328"/>
    </row>
    <row r="158" spans="1:11" ht="11.25" customHeight="1" thickBot="1">
      <c r="A158" s="24"/>
      <c r="B158" s="31"/>
      <c r="C158" s="31"/>
      <c r="D158" s="63" t="s">
        <v>23</v>
      </c>
      <c r="E158" s="64">
        <v>1</v>
      </c>
      <c r="F158" s="144">
        <v>1</v>
      </c>
      <c r="G158" s="65">
        <v>2007</v>
      </c>
      <c r="H158" s="62">
        <f t="shared" si="4"/>
        <v>0</v>
      </c>
      <c r="I158" s="65">
        <v>0</v>
      </c>
      <c r="J158" s="247">
        <f t="shared" si="5"/>
        <v>0</v>
      </c>
      <c r="K158" s="328"/>
    </row>
    <row r="159" spans="1:11" ht="11.25" customHeight="1" thickBot="1">
      <c r="A159" s="24"/>
      <c r="B159" s="31"/>
      <c r="C159" s="31"/>
      <c r="D159" s="63" t="s">
        <v>24</v>
      </c>
      <c r="E159" s="64">
        <v>1</v>
      </c>
      <c r="F159" s="144">
        <v>1</v>
      </c>
      <c r="G159" s="65">
        <v>2003</v>
      </c>
      <c r="H159" s="62">
        <f t="shared" si="4"/>
        <v>0</v>
      </c>
      <c r="I159" s="65">
        <v>0</v>
      </c>
      <c r="J159" s="247">
        <f t="shared" si="5"/>
        <v>0</v>
      </c>
      <c r="K159" s="328"/>
    </row>
    <row r="160" spans="1:11" ht="11.25" customHeight="1" thickBot="1">
      <c r="A160" s="24"/>
      <c r="B160" s="31"/>
      <c r="C160" s="31"/>
      <c r="D160" s="63" t="s">
        <v>25</v>
      </c>
      <c r="E160" s="64">
        <v>1</v>
      </c>
      <c r="F160" s="144">
        <v>1</v>
      </c>
      <c r="G160" s="65">
        <v>2002</v>
      </c>
      <c r="H160" s="62">
        <f t="shared" si="4"/>
        <v>0</v>
      </c>
      <c r="I160" s="65">
        <v>1</v>
      </c>
      <c r="J160" s="247">
        <f t="shared" si="5"/>
        <v>0</v>
      </c>
      <c r="K160" s="328"/>
    </row>
    <row r="161" spans="1:11" ht="11.25" customHeight="1" thickBot="1">
      <c r="A161" s="24"/>
      <c r="B161" s="31"/>
      <c r="C161" s="31"/>
      <c r="D161" s="63" t="s">
        <v>472</v>
      </c>
      <c r="E161" s="64">
        <v>11</v>
      </c>
      <c r="F161" s="144">
        <v>1</v>
      </c>
      <c r="G161" s="65">
        <v>2014</v>
      </c>
      <c r="H161" s="62">
        <f t="shared" si="4"/>
        <v>11</v>
      </c>
      <c r="I161" s="65">
        <v>11</v>
      </c>
      <c r="J161" s="247">
        <f t="shared" si="5"/>
        <v>11</v>
      </c>
      <c r="K161" s="328"/>
    </row>
    <row r="162" spans="1:11" ht="23.25" thickBot="1">
      <c r="A162" s="24"/>
      <c r="B162" s="31"/>
      <c r="C162" s="31"/>
      <c r="D162" s="63" t="s">
        <v>26</v>
      </c>
      <c r="E162" s="64">
        <v>1</v>
      </c>
      <c r="F162" s="144">
        <v>1</v>
      </c>
      <c r="G162" s="65">
        <v>2000</v>
      </c>
      <c r="H162" s="62">
        <f t="shared" si="4"/>
        <v>0</v>
      </c>
      <c r="I162" s="65">
        <v>0</v>
      </c>
      <c r="J162" s="247">
        <f t="shared" si="5"/>
        <v>0</v>
      </c>
      <c r="K162" s="328"/>
    </row>
    <row r="163" spans="1:11" ht="11.25" customHeight="1" thickBot="1">
      <c r="A163" s="24"/>
      <c r="B163" s="31"/>
      <c r="C163" s="31"/>
      <c r="D163" s="63" t="s">
        <v>27</v>
      </c>
      <c r="E163" s="64">
        <v>21</v>
      </c>
      <c r="F163" s="144">
        <v>1</v>
      </c>
      <c r="G163" s="65">
        <v>1999</v>
      </c>
      <c r="H163" s="62">
        <f t="shared" si="4"/>
        <v>0</v>
      </c>
      <c r="I163" s="65">
        <v>0</v>
      </c>
      <c r="J163" s="247">
        <f t="shared" si="5"/>
        <v>0</v>
      </c>
      <c r="K163" s="328"/>
    </row>
    <row r="164" spans="1:11" ht="23.25" thickBot="1">
      <c r="A164" s="24"/>
      <c r="B164" s="31"/>
      <c r="C164" s="31"/>
      <c r="D164" s="145" t="s">
        <v>28</v>
      </c>
      <c r="E164" s="64">
        <v>4</v>
      </c>
      <c r="F164" s="144">
        <v>1</v>
      </c>
      <c r="G164" s="65">
        <v>1999</v>
      </c>
      <c r="H164" s="62">
        <f t="shared" si="4"/>
        <v>0</v>
      </c>
      <c r="I164" s="65">
        <v>4</v>
      </c>
      <c r="J164" s="247">
        <f t="shared" si="5"/>
        <v>0</v>
      </c>
      <c r="K164" s="328"/>
    </row>
    <row r="165" spans="1:11" ht="24" customHeight="1" thickBot="1">
      <c r="A165" s="24"/>
      <c r="B165" s="31"/>
      <c r="C165" s="31"/>
      <c r="D165" s="145" t="s">
        <v>29</v>
      </c>
      <c r="E165" s="64">
        <v>2</v>
      </c>
      <c r="F165" s="144">
        <v>1</v>
      </c>
      <c r="G165" s="65">
        <v>2000</v>
      </c>
      <c r="H165" s="62">
        <f t="shared" si="4"/>
        <v>0</v>
      </c>
      <c r="I165" s="65">
        <v>2</v>
      </c>
      <c r="J165" s="247">
        <f t="shared" si="5"/>
        <v>0</v>
      </c>
      <c r="K165" s="328"/>
    </row>
    <row r="166" spans="1:11" ht="11.25" customHeight="1" thickBot="1">
      <c r="A166" s="24"/>
      <c r="B166" s="31"/>
      <c r="C166" s="31"/>
      <c r="D166" s="145" t="s">
        <v>30</v>
      </c>
      <c r="E166" s="64">
        <v>3</v>
      </c>
      <c r="F166" s="144">
        <v>1</v>
      </c>
      <c r="G166" s="65">
        <v>2009</v>
      </c>
      <c r="H166" s="62">
        <f t="shared" si="4"/>
        <v>3</v>
      </c>
      <c r="I166" s="65">
        <v>3</v>
      </c>
      <c r="J166" s="247">
        <f t="shared" si="5"/>
        <v>3</v>
      </c>
      <c r="K166" s="328"/>
    </row>
    <row r="167" spans="1:11" ht="11.25" customHeight="1" thickBot="1">
      <c r="A167" s="29"/>
      <c r="B167" s="34"/>
      <c r="C167" s="34"/>
      <c r="D167" s="145" t="s">
        <v>31</v>
      </c>
      <c r="E167" s="64">
        <v>1</v>
      </c>
      <c r="F167" s="151">
        <v>1</v>
      </c>
      <c r="G167" s="152">
        <v>2002</v>
      </c>
      <c r="H167" s="62">
        <f t="shared" si="4"/>
        <v>0</v>
      </c>
      <c r="I167" s="152">
        <v>1</v>
      </c>
      <c r="J167" s="247">
        <f t="shared" si="5"/>
        <v>0</v>
      </c>
      <c r="K167" s="329"/>
    </row>
    <row r="168" spans="1:11" ht="11.25" customHeight="1" thickBot="1">
      <c r="A168" s="352">
        <v>12</v>
      </c>
      <c r="B168" s="354" t="s">
        <v>577</v>
      </c>
      <c r="C168" s="30">
        <f>титул!$B$7</f>
        <v>77</v>
      </c>
      <c r="D168" s="59" t="s">
        <v>529</v>
      </c>
      <c r="E168" s="60">
        <v>4</v>
      </c>
      <c r="F168" s="61">
        <v>1</v>
      </c>
      <c r="G168" s="62">
        <v>2006</v>
      </c>
      <c r="H168" s="62">
        <f t="shared" si="4"/>
        <v>0</v>
      </c>
      <c r="I168" s="62">
        <v>4</v>
      </c>
      <c r="J168" s="247">
        <f t="shared" si="5"/>
        <v>0</v>
      </c>
      <c r="K168" s="327">
        <f>SUM(H168:H180)/C168</f>
        <v>0.2597402597402597</v>
      </c>
    </row>
    <row r="169" spans="1:11" ht="23.25" thickBot="1">
      <c r="A169" s="353"/>
      <c r="B169" s="319"/>
      <c r="C169" s="31"/>
      <c r="D169" s="63" t="s">
        <v>682</v>
      </c>
      <c r="E169" s="64">
        <v>3</v>
      </c>
      <c r="F169" s="144">
        <v>1</v>
      </c>
      <c r="G169" s="65">
        <v>2003</v>
      </c>
      <c r="H169" s="62">
        <f t="shared" si="4"/>
        <v>0</v>
      </c>
      <c r="I169" s="65">
        <v>3</v>
      </c>
      <c r="J169" s="247">
        <f t="shared" si="5"/>
        <v>0</v>
      </c>
      <c r="K169" s="328"/>
    </row>
    <row r="170" spans="1:11" ht="23.25" thickBot="1">
      <c r="A170" s="24"/>
      <c r="B170" s="31"/>
      <c r="C170" s="31"/>
      <c r="D170" s="63" t="s">
        <v>49</v>
      </c>
      <c r="E170" s="64">
        <v>4</v>
      </c>
      <c r="F170" s="144">
        <v>1</v>
      </c>
      <c r="G170" s="65">
        <v>2004</v>
      </c>
      <c r="H170" s="62">
        <f t="shared" si="4"/>
        <v>0</v>
      </c>
      <c r="I170" s="65">
        <v>4</v>
      </c>
      <c r="J170" s="247">
        <f t="shared" si="5"/>
        <v>0</v>
      </c>
      <c r="K170" s="328"/>
    </row>
    <row r="171" spans="1:11" ht="23.25" thickBot="1">
      <c r="A171" s="24"/>
      <c r="B171" s="31"/>
      <c r="C171" s="31"/>
      <c r="D171" s="313" t="s">
        <v>213</v>
      </c>
      <c r="E171" s="304">
        <v>1</v>
      </c>
      <c r="F171" s="305">
        <v>1</v>
      </c>
      <c r="G171" s="306">
        <v>2012</v>
      </c>
      <c r="H171" s="307">
        <f t="shared" si="4"/>
        <v>1</v>
      </c>
      <c r="I171" s="306">
        <v>1</v>
      </c>
      <c r="J171" s="308">
        <f t="shared" si="5"/>
        <v>1</v>
      </c>
      <c r="K171" s="328"/>
    </row>
    <row r="172" spans="1:11" ht="34.5" thickBot="1">
      <c r="A172" s="24"/>
      <c r="B172" s="31"/>
      <c r="C172" s="31"/>
      <c r="D172" s="313" t="s">
        <v>214</v>
      </c>
      <c r="E172" s="304">
        <v>5</v>
      </c>
      <c r="F172" s="305">
        <v>1</v>
      </c>
      <c r="G172" s="306">
        <v>2014</v>
      </c>
      <c r="H172" s="307">
        <f t="shared" si="4"/>
        <v>5</v>
      </c>
      <c r="I172" s="306">
        <v>5</v>
      </c>
      <c r="J172" s="308">
        <f t="shared" si="5"/>
        <v>5</v>
      </c>
      <c r="K172" s="328"/>
    </row>
    <row r="173" spans="1:11" ht="23.25" thickBot="1">
      <c r="A173" s="24"/>
      <c r="B173" s="31"/>
      <c r="C173" s="31"/>
      <c r="D173" s="63" t="s">
        <v>50</v>
      </c>
      <c r="E173" s="64">
        <v>2</v>
      </c>
      <c r="F173" s="144">
        <v>1</v>
      </c>
      <c r="G173" s="65">
        <v>2002</v>
      </c>
      <c r="H173" s="62">
        <f t="shared" si="4"/>
        <v>0</v>
      </c>
      <c r="I173" s="65">
        <v>2</v>
      </c>
      <c r="J173" s="247">
        <f t="shared" si="5"/>
        <v>0</v>
      </c>
      <c r="K173" s="328"/>
    </row>
    <row r="174" spans="1:11" ht="12.75" customHeight="1" thickBot="1">
      <c r="A174" s="24"/>
      <c r="B174" s="31"/>
      <c r="C174" s="31"/>
      <c r="D174" s="63" t="s">
        <v>51</v>
      </c>
      <c r="E174" s="64">
        <v>1</v>
      </c>
      <c r="F174" s="144">
        <v>1</v>
      </c>
      <c r="G174" s="65">
        <v>2007</v>
      </c>
      <c r="H174" s="62">
        <f t="shared" si="4"/>
        <v>0</v>
      </c>
      <c r="I174" s="65">
        <v>1</v>
      </c>
      <c r="J174" s="247">
        <f t="shared" si="5"/>
        <v>0</v>
      </c>
      <c r="K174" s="328"/>
    </row>
    <row r="175" spans="1:11" ht="23.25" thickBot="1">
      <c r="A175" s="24"/>
      <c r="B175" s="31"/>
      <c r="C175" s="31"/>
      <c r="D175" s="63" t="s">
        <v>84</v>
      </c>
      <c r="E175" s="64">
        <v>1</v>
      </c>
      <c r="F175" s="144">
        <v>1</v>
      </c>
      <c r="G175" s="65">
        <v>2007</v>
      </c>
      <c r="H175" s="62">
        <f t="shared" si="4"/>
        <v>0</v>
      </c>
      <c r="I175" s="65">
        <v>1</v>
      </c>
      <c r="J175" s="247">
        <f t="shared" si="5"/>
        <v>0</v>
      </c>
      <c r="K175" s="328"/>
    </row>
    <row r="176" spans="1:11" ht="12" customHeight="1" thickBot="1">
      <c r="A176" s="24"/>
      <c r="B176" s="31"/>
      <c r="C176" s="31"/>
      <c r="D176" s="63" t="s">
        <v>52</v>
      </c>
      <c r="E176" s="64">
        <v>1</v>
      </c>
      <c r="F176" s="144">
        <v>1</v>
      </c>
      <c r="G176" s="65">
        <v>2000</v>
      </c>
      <c r="H176" s="62">
        <f t="shared" si="4"/>
        <v>0</v>
      </c>
      <c r="I176" s="65">
        <v>0</v>
      </c>
      <c r="J176" s="247">
        <f t="shared" si="5"/>
        <v>0</v>
      </c>
      <c r="K176" s="328"/>
    </row>
    <row r="177" spans="1:11" ht="23.25" thickBot="1">
      <c r="A177" s="24"/>
      <c r="B177" s="31"/>
      <c r="C177" s="31"/>
      <c r="D177" s="63" t="s">
        <v>593</v>
      </c>
      <c r="E177" s="64">
        <v>1</v>
      </c>
      <c r="F177" s="144">
        <v>1</v>
      </c>
      <c r="G177" s="65">
        <v>2008</v>
      </c>
      <c r="H177" s="62">
        <f t="shared" si="4"/>
        <v>0</v>
      </c>
      <c r="I177" s="65">
        <v>1</v>
      </c>
      <c r="J177" s="247">
        <f t="shared" si="5"/>
        <v>0</v>
      </c>
      <c r="K177" s="328"/>
    </row>
    <row r="178" spans="1:11" ht="23.25" thickBot="1">
      <c r="A178" s="24"/>
      <c r="B178" s="31"/>
      <c r="C178" s="31"/>
      <c r="D178" s="63" t="s">
        <v>594</v>
      </c>
      <c r="E178" s="64">
        <v>1</v>
      </c>
      <c r="F178" s="144">
        <v>1</v>
      </c>
      <c r="G178" s="65">
        <v>2004</v>
      </c>
      <c r="H178" s="62">
        <f t="shared" si="4"/>
        <v>0</v>
      </c>
      <c r="I178" s="65">
        <v>1</v>
      </c>
      <c r="J178" s="247">
        <f t="shared" si="5"/>
        <v>0</v>
      </c>
      <c r="K178" s="328"/>
    </row>
    <row r="179" spans="1:11" ht="23.25" thickBot="1">
      <c r="A179" s="24"/>
      <c r="B179" s="31"/>
      <c r="C179" s="31"/>
      <c r="D179" s="63" t="s">
        <v>156</v>
      </c>
      <c r="E179" s="64">
        <v>12</v>
      </c>
      <c r="F179" s="158">
        <v>1</v>
      </c>
      <c r="G179" s="65">
        <v>2014</v>
      </c>
      <c r="H179" s="62">
        <f t="shared" si="4"/>
        <v>12</v>
      </c>
      <c r="I179" s="65">
        <v>12</v>
      </c>
      <c r="J179" s="247">
        <f t="shared" si="5"/>
        <v>12</v>
      </c>
      <c r="K179" s="318"/>
    </row>
    <row r="180" spans="1:11" ht="23.25" thickBot="1">
      <c r="A180" s="29"/>
      <c r="B180" s="34"/>
      <c r="C180" s="34"/>
      <c r="D180" s="66" t="s">
        <v>595</v>
      </c>
      <c r="E180" s="67">
        <v>2</v>
      </c>
      <c r="F180" s="151">
        <v>1</v>
      </c>
      <c r="G180" s="152">
        <v>2009</v>
      </c>
      <c r="H180" s="62">
        <f t="shared" si="4"/>
        <v>2</v>
      </c>
      <c r="I180" s="152">
        <v>2</v>
      </c>
      <c r="J180" s="247">
        <f t="shared" si="5"/>
        <v>2</v>
      </c>
      <c r="K180" s="329"/>
    </row>
    <row r="181" spans="1:11" ht="23.25" thickBot="1">
      <c r="A181" s="28">
        <v>13</v>
      </c>
      <c r="B181" s="30" t="s">
        <v>430</v>
      </c>
      <c r="C181" s="30">
        <f>титул!$B$7</f>
        <v>77</v>
      </c>
      <c r="D181" s="149" t="s">
        <v>32</v>
      </c>
      <c r="E181" s="60">
        <v>1</v>
      </c>
      <c r="F181" s="61">
        <v>1</v>
      </c>
      <c r="G181" s="62">
        <v>2000</v>
      </c>
      <c r="H181" s="62">
        <f t="shared" si="4"/>
        <v>0</v>
      </c>
      <c r="I181" s="62">
        <v>0</v>
      </c>
      <c r="J181" s="247">
        <f t="shared" si="5"/>
        <v>0</v>
      </c>
      <c r="K181" s="327">
        <f>SUM(H181:H195)/C181</f>
        <v>0.38961038961038963</v>
      </c>
    </row>
    <row r="182" spans="1:11" ht="11.25" customHeight="1" thickBot="1">
      <c r="A182" s="24"/>
      <c r="B182" s="31"/>
      <c r="C182" s="31"/>
      <c r="D182" s="145" t="s">
        <v>33</v>
      </c>
      <c r="E182" s="64">
        <v>1</v>
      </c>
      <c r="F182" s="144">
        <v>1</v>
      </c>
      <c r="G182" s="65">
        <v>2005</v>
      </c>
      <c r="H182" s="62">
        <f t="shared" si="4"/>
        <v>0</v>
      </c>
      <c r="I182" s="65">
        <v>0</v>
      </c>
      <c r="J182" s="247">
        <f t="shared" si="5"/>
        <v>0</v>
      </c>
      <c r="K182" s="328"/>
    </row>
    <row r="183" spans="1:11" ht="10.5" customHeight="1" thickBot="1">
      <c r="A183" s="24"/>
      <c r="B183" s="31"/>
      <c r="C183" s="31"/>
      <c r="D183" s="145" t="s">
        <v>188</v>
      </c>
      <c r="E183" s="64">
        <v>1</v>
      </c>
      <c r="F183" s="144">
        <v>1</v>
      </c>
      <c r="G183" s="65">
        <v>2006</v>
      </c>
      <c r="H183" s="62">
        <f t="shared" si="4"/>
        <v>0</v>
      </c>
      <c r="I183" s="65">
        <v>0</v>
      </c>
      <c r="J183" s="247">
        <f t="shared" si="5"/>
        <v>0</v>
      </c>
      <c r="K183" s="328"/>
    </row>
    <row r="184" spans="1:11" ht="11.25" customHeight="1" thickBot="1">
      <c r="A184" s="24"/>
      <c r="B184" s="31"/>
      <c r="C184" s="31"/>
      <c r="D184" s="145" t="s">
        <v>189</v>
      </c>
      <c r="E184" s="64">
        <v>1</v>
      </c>
      <c r="F184" s="144">
        <v>1</v>
      </c>
      <c r="G184" s="65">
        <v>2001</v>
      </c>
      <c r="H184" s="62">
        <f t="shared" si="4"/>
        <v>0</v>
      </c>
      <c r="I184" s="65">
        <v>0</v>
      </c>
      <c r="J184" s="247">
        <f t="shared" si="5"/>
        <v>0</v>
      </c>
      <c r="K184" s="328"/>
    </row>
    <row r="185" spans="1:11" ht="23.25" thickBot="1">
      <c r="A185" s="24"/>
      <c r="B185" s="31"/>
      <c r="C185" s="31"/>
      <c r="D185" s="145" t="s">
        <v>34</v>
      </c>
      <c r="E185" s="64">
        <v>3</v>
      </c>
      <c r="F185" s="144">
        <v>1</v>
      </c>
      <c r="G185" s="65">
        <v>1998</v>
      </c>
      <c r="H185" s="62">
        <f t="shared" si="4"/>
        <v>0</v>
      </c>
      <c r="I185" s="65">
        <v>3</v>
      </c>
      <c r="J185" s="247">
        <f t="shared" si="5"/>
        <v>0</v>
      </c>
      <c r="K185" s="328"/>
    </row>
    <row r="186" spans="1:11" ht="15.75" thickBot="1">
      <c r="A186" s="24"/>
      <c r="B186" s="31"/>
      <c r="C186" s="31"/>
      <c r="D186" s="303" t="s">
        <v>387</v>
      </c>
      <c r="E186" s="306">
        <v>15</v>
      </c>
      <c r="F186" s="306">
        <v>1</v>
      </c>
      <c r="G186" s="306">
        <v>2012</v>
      </c>
      <c r="H186" s="62">
        <f t="shared" si="4"/>
        <v>15</v>
      </c>
      <c r="I186" s="306">
        <v>15</v>
      </c>
      <c r="J186" s="247">
        <f t="shared" si="5"/>
        <v>15</v>
      </c>
      <c r="K186" s="328"/>
    </row>
    <row r="187" spans="1:11" ht="23.25" thickBot="1">
      <c r="A187" s="24"/>
      <c r="B187" s="31"/>
      <c r="C187" s="31"/>
      <c r="D187" s="145" t="s">
        <v>35</v>
      </c>
      <c r="E187" s="64">
        <v>1</v>
      </c>
      <c r="F187" s="144">
        <v>1</v>
      </c>
      <c r="G187" s="65">
        <v>1998</v>
      </c>
      <c r="H187" s="62">
        <f t="shared" si="4"/>
        <v>0</v>
      </c>
      <c r="I187" s="65">
        <v>0</v>
      </c>
      <c r="J187" s="247">
        <f t="shared" si="5"/>
        <v>0</v>
      </c>
      <c r="K187" s="328"/>
    </row>
    <row r="188" spans="1:11" ht="11.25" customHeight="1" thickBot="1">
      <c r="A188" s="24"/>
      <c r="B188" s="31"/>
      <c r="C188" s="31"/>
      <c r="D188" s="63" t="s">
        <v>36</v>
      </c>
      <c r="E188" s="64">
        <v>1</v>
      </c>
      <c r="F188" s="144">
        <v>1</v>
      </c>
      <c r="G188" s="65">
        <v>2004</v>
      </c>
      <c r="H188" s="62">
        <f t="shared" si="4"/>
        <v>0</v>
      </c>
      <c r="I188" s="65">
        <v>1</v>
      </c>
      <c r="J188" s="247">
        <f t="shared" si="5"/>
        <v>0</v>
      </c>
      <c r="K188" s="328"/>
    </row>
    <row r="189" spans="1:11" ht="16.5" customHeight="1" thickBot="1">
      <c r="A189" s="24"/>
      <c r="B189" s="31"/>
      <c r="C189" s="31"/>
      <c r="D189" s="63" t="s">
        <v>437</v>
      </c>
      <c r="E189" s="65">
        <v>10</v>
      </c>
      <c r="F189" s="65">
        <v>1</v>
      </c>
      <c r="G189" s="65">
        <v>2013</v>
      </c>
      <c r="H189" s="62">
        <f t="shared" si="4"/>
        <v>10</v>
      </c>
      <c r="I189" s="65">
        <v>10</v>
      </c>
      <c r="J189" s="247">
        <f t="shared" si="5"/>
        <v>10</v>
      </c>
      <c r="K189" s="328"/>
    </row>
    <row r="190" spans="1:11" ht="23.25" customHeight="1" thickBot="1">
      <c r="A190" s="24"/>
      <c r="B190" s="31"/>
      <c r="C190" s="31"/>
      <c r="D190" s="63" t="s">
        <v>37</v>
      </c>
      <c r="E190" s="64">
        <v>3</v>
      </c>
      <c r="F190" s="144">
        <v>1</v>
      </c>
      <c r="G190" s="65">
        <v>2009</v>
      </c>
      <c r="H190" s="62">
        <f t="shared" si="4"/>
        <v>3</v>
      </c>
      <c r="I190" s="65">
        <v>3</v>
      </c>
      <c r="J190" s="247">
        <f t="shared" si="5"/>
        <v>3</v>
      </c>
      <c r="K190" s="328"/>
    </row>
    <row r="191" spans="1:11" ht="11.25" customHeight="1" thickBot="1">
      <c r="A191" s="24"/>
      <c r="B191" s="31"/>
      <c r="C191" s="31"/>
      <c r="D191" s="63" t="s">
        <v>38</v>
      </c>
      <c r="E191" s="64">
        <v>2</v>
      </c>
      <c r="F191" s="144">
        <v>1</v>
      </c>
      <c r="G191" s="65">
        <v>2009</v>
      </c>
      <c r="H191" s="62">
        <f t="shared" si="4"/>
        <v>2</v>
      </c>
      <c r="I191" s="65">
        <v>0</v>
      </c>
      <c r="J191" s="247">
        <f t="shared" si="5"/>
        <v>0</v>
      </c>
      <c r="K191" s="328"/>
    </row>
    <row r="192" spans="1:11" ht="11.25" customHeight="1" thickBot="1">
      <c r="A192" s="24"/>
      <c r="B192" s="31"/>
      <c r="C192" s="31"/>
      <c r="D192" s="63" t="s">
        <v>389</v>
      </c>
      <c r="E192" s="64">
        <v>1</v>
      </c>
      <c r="F192" s="144">
        <v>1</v>
      </c>
      <c r="G192" s="65">
        <v>2007</v>
      </c>
      <c r="H192" s="62">
        <f t="shared" si="4"/>
        <v>0</v>
      </c>
      <c r="I192" s="65">
        <v>1</v>
      </c>
      <c r="J192" s="247">
        <f t="shared" si="5"/>
        <v>0</v>
      </c>
      <c r="K192" s="328"/>
    </row>
    <row r="193" spans="1:11" ht="11.25" customHeight="1" thickBot="1">
      <c r="A193" s="24"/>
      <c r="B193" s="31"/>
      <c r="C193" s="31"/>
      <c r="D193" s="63" t="s">
        <v>390</v>
      </c>
      <c r="E193" s="64">
        <v>2</v>
      </c>
      <c r="F193" s="144">
        <v>1</v>
      </c>
      <c r="G193" s="65">
        <v>1998</v>
      </c>
      <c r="H193" s="62">
        <f t="shared" si="4"/>
        <v>0</v>
      </c>
      <c r="I193" s="65">
        <v>0</v>
      </c>
      <c r="J193" s="247">
        <f t="shared" si="5"/>
        <v>0</v>
      </c>
      <c r="K193" s="328"/>
    </row>
    <row r="194" spans="1:11" ht="11.25" customHeight="1" thickBot="1">
      <c r="A194" s="24"/>
      <c r="B194" s="31"/>
      <c r="C194" s="31"/>
      <c r="D194" s="63" t="s">
        <v>391</v>
      </c>
      <c r="E194" s="64">
        <v>2</v>
      </c>
      <c r="F194" s="144">
        <v>1</v>
      </c>
      <c r="G194" s="65">
        <v>2000</v>
      </c>
      <c r="H194" s="62">
        <f t="shared" si="4"/>
        <v>0</v>
      </c>
      <c r="I194" s="65">
        <v>0</v>
      </c>
      <c r="J194" s="247">
        <f t="shared" si="5"/>
        <v>0</v>
      </c>
      <c r="K194" s="328"/>
    </row>
    <row r="195" spans="1:11" ht="11.25" customHeight="1" thickBot="1">
      <c r="A195" s="29"/>
      <c r="B195" s="34"/>
      <c r="C195" s="34"/>
      <c r="D195" s="66" t="s">
        <v>392</v>
      </c>
      <c r="E195" s="67">
        <v>2</v>
      </c>
      <c r="F195" s="151">
        <v>1</v>
      </c>
      <c r="G195" s="152">
        <v>2004</v>
      </c>
      <c r="H195" s="62">
        <f t="shared" si="4"/>
        <v>0</v>
      </c>
      <c r="I195" s="152">
        <v>0</v>
      </c>
      <c r="J195" s="247">
        <f t="shared" si="5"/>
        <v>0</v>
      </c>
      <c r="K195" s="329"/>
    </row>
    <row r="196" spans="1:11" s="57" customFormat="1" ht="15.75" thickBot="1">
      <c r="A196" s="37"/>
      <c r="B196" s="248" t="s">
        <v>681</v>
      </c>
      <c r="C196" s="35">
        <f>SUM(C5:C195)</f>
        <v>1001</v>
      </c>
      <c r="D196" s="154"/>
      <c r="E196" s="155">
        <f>SUM(E5:E195)</f>
        <v>1498</v>
      </c>
      <c r="F196" s="155">
        <f>SUM(F5:F195)</f>
        <v>190</v>
      </c>
      <c r="G196" s="155"/>
      <c r="H196" s="155">
        <f>SUM(H5:H195)</f>
        <v>605</v>
      </c>
      <c r="I196" s="155">
        <f>SUM(I5:I195)</f>
        <v>1135</v>
      </c>
      <c r="J196" s="155">
        <f>SUM(J5:J195)</f>
        <v>531</v>
      </c>
      <c r="K196" s="249">
        <f>J196/C196</f>
        <v>0.5304695304695305</v>
      </c>
    </row>
  </sheetData>
  <sheetProtection/>
  <mergeCells count="28">
    <mergeCell ref="K155:K167"/>
    <mergeCell ref="K181:K195"/>
    <mergeCell ref="B116:B117"/>
    <mergeCell ref="A116:A117"/>
    <mergeCell ref="B138:B139"/>
    <mergeCell ref="A138:A139"/>
    <mergeCell ref="B168:B169"/>
    <mergeCell ref="A168:A169"/>
    <mergeCell ref="K116:K125"/>
    <mergeCell ref="K126:K137"/>
    <mergeCell ref="K138:K154"/>
    <mergeCell ref="K168:K180"/>
    <mergeCell ref="B11:B14"/>
    <mergeCell ref="A11:A14"/>
    <mergeCell ref="B59:B60"/>
    <mergeCell ref="A59:A60"/>
    <mergeCell ref="B84:B85"/>
    <mergeCell ref="A84:A85"/>
    <mergeCell ref="K90:K97"/>
    <mergeCell ref="K98:K115"/>
    <mergeCell ref="A2:E2"/>
    <mergeCell ref="K5:K10"/>
    <mergeCell ref="K11:K30"/>
    <mergeCell ref="K59:K83"/>
    <mergeCell ref="B90:B91"/>
    <mergeCell ref="A90:A91"/>
    <mergeCell ref="K31:K58"/>
    <mergeCell ref="K84:K89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5"/>
  <sheetViews>
    <sheetView view="pageBreakPreview" zoomScaleSheetLayoutView="100" zoomScalePageLayoutView="0" workbookViewId="0" topLeftCell="C7">
      <selection activeCell="E28" sqref="E28"/>
    </sheetView>
  </sheetViews>
  <sheetFormatPr defaultColWidth="9.00390625" defaultRowHeight="12.75"/>
  <cols>
    <col min="1" max="1" width="5.75390625" style="0" customWidth="1"/>
    <col min="2" max="2" width="90.75390625" style="0" customWidth="1"/>
    <col min="3" max="4" width="12.75390625" style="0" customWidth="1"/>
    <col min="5" max="5" width="85.00390625" style="40" customWidth="1"/>
    <col min="6" max="6" width="13.75390625" style="0" customWidth="1"/>
    <col min="7" max="7" width="14.75390625" style="0" customWidth="1"/>
  </cols>
  <sheetData>
    <row r="2" spans="1:4" ht="18.75">
      <c r="A2" s="345" t="s">
        <v>53</v>
      </c>
      <c r="B2" s="345"/>
      <c r="C2" s="345"/>
      <c r="D2" s="345"/>
    </row>
    <row r="3" spans="1:5" ht="19.5" thickBot="1">
      <c r="A3" s="21"/>
      <c r="B3" s="21"/>
      <c r="C3" s="21"/>
      <c r="E3" s="41"/>
    </row>
    <row r="4" spans="1:7" ht="30.75" thickBot="1">
      <c r="A4" s="77" t="s">
        <v>627</v>
      </c>
      <c r="B4" s="30" t="s">
        <v>54</v>
      </c>
      <c r="C4" s="30" t="s">
        <v>55</v>
      </c>
      <c r="D4" s="56" t="s">
        <v>56</v>
      </c>
      <c r="E4" s="91" t="s">
        <v>57</v>
      </c>
      <c r="F4" s="30" t="s">
        <v>58</v>
      </c>
      <c r="G4" s="92" t="s">
        <v>59</v>
      </c>
    </row>
    <row r="5" spans="1:7" ht="30">
      <c r="A5" s="28">
        <v>1</v>
      </c>
      <c r="B5" s="53" t="s">
        <v>60</v>
      </c>
      <c r="C5" s="55">
        <f>SUM(C6:C17)</f>
        <v>11</v>
      </c>
      <c r="D5" s="54">
        <f>SUM(D6:D17)</f>
        <v>16</v>
      </c>
      <c r="E5" s="95"/>
      <c r="F5" s="96"/>
      <c r="G5" s="97"/>
    </row>
    <row r="6" spans="1:7" ht="10.5" customHeight="1">
      <c r="A6" s="24"/>
      <c r="B6" s="42"/>
      <c r="C6" s="137">
        <v>1</v>
      </c>
      <c r="D6" s="136">
        <v>1</v>
      </c>
      <c r="E6" s="89" t="s">
        <v>304</v>
      </c>
      <c r="F6" s="85"/>
      <c r="G6" s="86"/>
    </row>
    <row r="7" spans="1:7" ht="15">
      <c r="A7" s="24"/>
      <c r="B7" s="42"/>
      <c r="C7" s="137">
        <v>1</v>
      </c>
      <c r="D7" s="136">
        <v>1</v>
      </c>
      <c r="E7" s="89" t="s">
        <v>305</v>
      </c>
      <c r="F7" s="85"/>
      <c r="G7" s="86"/>
    </row>
    <row r="8" spans="1:7" ht="15">
      <c r="A8" s="24"/>
      <c r="B8" s="42"/>
      <c r="C8" s="137">
        <v>1</v>
      </c>
      <c r="D8" s="136">
        <v>1</v>
      </c>
      <c r="E8" s="89" t="s">
        <v>306</v>
      </c>
      <c r="F8" s="85"/>
      <c r="G8" s="86"/>
    </row>
    <row r="9" spans="1:7" ht="15">
      <c r="A9" s="24"/>
      <c r="B9" s="42"/>
      <c r="C9" s="137">
        <v>1</v>
      </c>
      <c r="D9" s="136">
        <v>2</v>
      </c>
      <c r="E9" s="89" t="s">
        <v>307</v>
      </c>
      <c r="F9" s="85"/>
      <c r="G9" s="86"/>
    </row>
    <row r="10" spans="1:7" ht="12" customHeight="1">
      <c r="A10" s="24"/>
      <c r="B10" s="42"/>
      <c r="C10" s="137">
        <v>1</v>
      </c>
      <c r="D10" s="136">
        <v>1</v>
      </c>
      <c r="E10" s="89" t="s">
        <v>308</v>
      </c>
      <c r="F10" s="85"/>
      <c r="G10" s="86"/>
    </row>
    <row r="11" spans="1:7" ht="22.5">
      <c r="A11" s="24"/>
      <c r="B11" s="42"/>
      <c r="C11" s="137">
        <v>1</v>
      </c>
      <c r="D11" s="136">
        <v>2</v>
      </c>
      <c r="E11" s="89" t="s">
        <v>309</v>
      </c>
      <c r="F11" s="85"/>
      <c r="G11" s="86"/>
    </row>
    <row r="12" spans="1:7" ht="15">
      <c r="A12" s="24"/>
      <c r="B12" s="42"/>
      <c r="C12" s="137">
        <v>1</v>
      </c>
      <c r="D12" s="136">
        <v>1</v>
      </c>
      <c r="E12" s="89" t="s">
        <v>310</v>
      </c>
      <c r="F12" s="85"/>
      <c r="G12" s="86"/>
    </row>
    <row r="13" spans="1:7" ht="12" customHeight="1">
      <c r="A13" s="24"/>
      <c r="B13" s="42"/>
      <c r="C13" s="137">
        <v>1</v>
      </c>
      <c r="D13" s="136">
        <v>2</v>
      </c>
      <c r="E13" s="89" t="s">
        <v>311</v>
      </c>
      <c r="F13" s="85"/>
      <c r="G13" s="86"/>
    </row>
    <row r="14" spans="1:7" ht="11.25" customHeight="1">
      <c r="A14" s="24"/>
      <c r="B14" s="42"/>
      <c r="C14" s="137">
        <v>1</v>
      </c>
      <c r="D14" s="136">
        <v>2</v>
      </c>
      <c r="E14" s="89" t="s">
        <v>615</v>
      </c>
      <c r="F14" s="85"/>
      <c r="G14" s="86"/>
    </row>
    <row r="15" spans="1:7" ht="11.25" customHeight="1">
      <c r="A15" s="24"/>
      <c r="B15" s="42"/>
      <c r="C15" s="137">
        <v>1</v>
      </c>
      <c r="D15" s="136">
        <v>2</v>
      </c>
      <c r="E15" s="89" t="s">
        <v>312</v>
      </c>
      <c r="F15" s="85"/>
      <c r="G15" s="86"/>
    </row>
    <row r="16" spans="1:7" ht="12.75" customHeight="1" thickBot="1">
      <c r="A16" s="24"/>
      <c r="B16" s="42"/>
      <c r="C16" s="139">
        <v>1</v>
      </c>
      <c r="D16" s="138">
        <v>1</v>
      </c>
      <c r="E16" s="98" t="s">
        <v>313</v>
      </c>
      <c r="F16" s="85"/>
      <c r="G16" s="86"/>
    </row>
    <row r="17" spans="1:7" ht="12" customHeight="1" thickBot="1">
      <c r="A17" s="29"/>
      <c r="B17" s="52"/>
      <c r="C17" s="34"/>
      <c r="D17" s="51"/>
      <c r="E17" s="98"/>
      <c r="F17" s="99"/>
      <c r="G17" s="87"/>
    </row>
    <row r="18" spans="1:7" ht="15">
      <c r="A18" s="28">
        <v>2</v>
      </c>
      <c r="B18" s="53" t="s">
        <v>61</v>
      </c>
      <c r="C18" s="55">
        <f>C19+C27</f>
        <v>10</v>
      </c>
      <c r="D18" s="54">
        <f>D19+D27</f>
        <v>77</v>
      </c>
      <c r="E18" s="101"/>
      <c r="F18" s="96"/>
      <c r="G18" s="97"/>
    </row>
    <row r="19" spans="1:7" ht="15">
      <c r="A19" s="24"/>
      <c r="B19" s="42" t="s">
        <v>62</v>
      </c>
      <c r="C19" s="31">
        <f>SUM(C20:C26)</f>
        <v>7</v>
      </c>
      <c r="D19" s="44">
        <f>SUM(D20:D26)</f>
        <v>26</v>
      </c>
      <c r="E19" s="90"/>
      <c r="F19" s="85"/>
      <c r="G19" s="86"/>
    </row>
    <row r="20" spans="1:7" ht="11.25" customHeight="1">
      <c r="A20" s="24"/>
      <c r="B20" s="42"/>
      <c r="C20" s="65">
        <v>1</v>
      </c>
      <c r="D20" s="64">
        <v>2</v>
      </c>
      <c r="E20" s="89" t="s">
        <v>39</v>
      </c>
      <c r="F20" s="85" t="s">
        <v>136</v>
      </c>
      <c r="G20" s="86"/>
    </row>
    <row r="21" spans="1:7" ht="12" customHeight="1">
      <c r="A21" s="24"/>
      <c r="B21" s="42"/>
      <c r="C21" s="65">
        <v>1</v>
      </c>
      <c r="D21" s="64">
        <v>3</v>
      </c>
      <c r="E21" s="89" t="s">
        <v>40</v>
      </c>
      <c r="F21" s="85"/>
      <c r="G21" s="86"/>
    </row>
    <row r="22" spans="1:7" ht="12" customHeight="1">
      <c r="A22" s="24"/>
      <c r="B22" s="42"/>
      <c r="C22" s="65">
        <v>1</v>
      </c>
      <c r="D22" s="64">
        <v>3</v>
      </c>
      <c r="E22" s="89" t="s">
        <v>41</v>
      </c>
      <c r="F22" s="85"/>
      <c r="G22" s="86"/>
    </row>
    <row r="23" spans="1:7" ht="11.25" customHeight="1">
      <c r="A23" s="24"/>
      <c r="B23" s="42"/>
      <c r="C23" s="65">
        <v>1</v>
      </c>
      <c r="D23" s="64">
        <v>6</v>
      </c>
      <c r="E23" s="89" t="s">
        <v>42</v>
      </c>
      <c r="F23" s="85"/>
      <c r="G23" s="86"/>
    </row>
    <row r="24" spans="1:7" ht="10.5" customHeight="1">
      <c r="A24" s="24"/>
      <c r="B24" s="42"/>
      <c r="C24" s="65">
        <v>1</v>
      </c>
      <c r="D24" s="64">
        <v>6</v>
      </c>
      <c r="E24" s="89" t="s">
        <v>43</v>
      </c>
      <c r="F24" s="85"/>
      <c r="G24" s="86"/>
    </row>
    <row r="25" spans="1:7" ht="9.75" customHeight="1">
      <c r="A25" s="24"/>
      <c r="B25" s="42"/>
      <c r="C25" s="65">
        <v>1</v>
      </c>
      <c r="D25" s="64">
        <v>3</v>
      </c>
      <c r="E25" s="89" t="s">
        <v>44</v>
      </c>
      <c r="F25" s="85"/>
      <c r="G25" s="86"/>
    </row>
    <row r="26" spans="1:7" ht="12.75" customHeight="1">
      <c r="A26" s="24"/>
      <c r="B26" s="42"/>
      <c r="C26" s="65">
        <v>1</v>
      </c>
      <c r="D26" s="64">
        <v>3</v>
      </c>
      <c r="E26" s="372" t="s">
        <v>45</v>
      </c>
      <c r="F26" s="85"/>
      <c r="G26" s="86"/>
    </row>
    <row r="27" spans="1:7" ht="15">
      <c r="A27" s="24"/>
      <c r="B27" s="42" t="s">
        <v>63</v>
      </c>
      <c r="C27" s="31">
        <f>SUM(C28:C30)</f>
        <v>3</v>
      </c>
      <c r="D27" s="44">
        <f>SUM(D28:D30)</f>
        <v>51</v>
      </c>
      <c r="E27" s="90"/>
      <c r="F27" s="85"/>
      <c r="G27" s="86"/>
    </row>
    <row r="28" spans="1:7" ht="11.25" customHeight="1">
      <c r="A28" s="24"/>
      <c r="B28" s="42"/>
      <c r="C28" s="137">
        <v>1</v>
      </c>
      <c r="D28" s="136">
        <v>27</v>
      </c>
      <c r="E28" s="89" t="s">
        <v>46</v>
      </c>
      <c r="F28" s="85"/>
      <c r="G28" s="86"/>
    </row>
    <row r="29" spans="1:7" ht="9.75" customHeight="1">
      <c r="A29" s="24"/>
      <c r="B29" s="42"/>
      <c r="C29" s="137">
        <v>1</v>
      </c>
      <c r="D29" s="136">
        <v>12</v>
      </c>
      <c r="E29" s="89" t="s">
        <v>47</v>
      </c>
      <c r="F29" s="85"/>
      <c r="G29" s="86"/>
    </row>
    <row r="30" spans="1:7" ht="9.75" customHeight="1" thickBot="1">
      <c r="A30" s="24"/>
      <c r="B30" s="42"/>
      <c r="C30" s="137">
        <v>1</v>
      </c>
      <c r="D30" s="136">
        <v>12</v>
      </c>
      <c r="E30" s="89" t="s">
        <v>48</v>
      </c>
      <c r="F30" s="85"/>
      <c r="G30" s="86"/>
    </row>
    <row r="31" spans="1:7" ht="15">
      <c r="A31" s="28">
        <v>3</v>
      </c>
      <c r="B31" s="53" t="s">
        <v>64</v>
      </c>
      <c r="C31" s="55">
        <f>C32+C33</f>
        <v>1</v>
      </c>
      <c r="D31" s="54">
        <f>D32+D33</f>
        <v>1</v>
      </c>
      <c r="E31" s="101"/>
      <c r="F31" s="96"/>
      <c r="G31" s="97"/>
    </row>
    <row r="32" spans="1:7" ht="15">
      <c r="A32" s="102"/>
      <c r="B32" s="42" t="s">
        <v>107</v>
      </c>
      <c r="C32" s="31">
        <v>0</v>
      </c>
      <c r="D32" s="44">
        <v>0</v>
      </c>
      <c r="E32" s="90"/>
      <c r="F32" s="85"/>
      <c r="G32" s="86"/>
    </row>
    <row r="33" spans="1:7" ht="15">
      <c r="A33" s="102"/>
      <c r="B33" s="42" t="s">
        <v>108</v>
      </c>
      <c r="C33" s="31">
        <f>SUM(C34:C34)</f>
        <v>1</v>
      </c>
      <c r="D33" s="44">
        <f>SUM(D34:D34)</f>
        <v>1</v>
      </c>
      <c r="E33" s="90"/>
      <c r="F33" s="85"/>
      <c r="G33" s="86"/>
    </row>
    <row r="34" spans="1:7" ht="15.75" thickBot="1">
      <c r="A34" s="102"/>
      <c r="B34" s="42"/>
      <c r="C34" s="139">
        <v>1</v>
      </c>
      <c r="D34" s="138">
        <v>1</v>
      </c>
      <c r="E34" s="147" t="s">
        <v>314</v>
      </c>
      <c r="F34" s="85"/>
      <c r="G34" s="86"/>
    </row>
    <row r="35" spans="1:7" ht="15.75" thickBot="1">
      <c r="A35" s="58"/>
      <c r="B35" s="83" t="s">
        <v>681</v>
      </c>
      <c r="C35" s="35">
        <f>C31+C18+C5</f>
        <v>22</v>
      </c>
      <c r="D35" s="35">
        <f>D31+D18+D5</f>
        <v>94</v>
      </c>
      <c r="E35" s="84"/>
      <c r="F35" s="103"/>
      <c r="G35" s="88"/>
    </row>
  </sheetData>
  <sheetProtection/>
  <mergeCells count="1">
    <mergeCell ref="A2:D2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6"/>
  <sheetViews>
    <sheetView view="pageBreakPreview" zoomScale="110" zoomScaleSheetLayoutView="110" zoomScalePageLayoutView="0" workbookViewId="0" topLeftCell="A164">
      <selection activeCell="D162" sqref="D162:E165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3" width="21.75390625" style="0" customWidth="1"/>
    <col min="4" max="4" width="60.75390625" style="0" customWidth="1"/>
    <col min="5" max="8" width="12.75390625" style="0" customWidth="1"/>
  </cols>
  <sheetData>
    <row r="1" spans="1:8" ht="9" customHeight="1">
      <c r="A1" s="8"/>
      <c r="B1" s="14"/>
      <c r="C1" s="14"/>
      <c r="D1" s="104"/>
      <c r="E1" s="14"/>
      <c r="F1" s="14"/>
      <c r="G1" s="14"/>
      <c r="H1" s="14"/>
    </row>
    <row r="2" spans="1:8" ht="33" customHeight="1">
      <c r="A2" s="358" t="s">
        <v>86</v>
      </c>
      <c r="B2" s="358"/>
      <c r="C2" s="358"/>
      <c r="D2" s="358"/>
      <c r="E2" s="358"/>
      <c r="F2" s="57"/>
      <c r="G2" s="57"/>
      <c r="H2" s="57"/>
    </row>
    <row r="3" spans="1:8" ht="9" customHeight="1" thickBot="1">
      <c r="A3" s="8"/>
      <c r="B3" s="14"/>
      <c r="C3" s="14"/>
      <c r="D3" s="104"/>
      <c r="E3" s="14"/>
      <c r="F3" s="14"/>
      <c r="G3" s="14"/>
      <c r="H3" s="14"/>
    </row>
    <row r="4" spans="1:8" ht="95.25" customHeight="1" thickBot="1">
      <c r="A4" s="77" t="s">
        <v>627</v>
      </c>
      <c r="B4" s="30" t="s">
        <v>109</v>
      </c>
      <c r="C4" s="30" t="s">
        <v>640</v>
      </c>
      <c r="D4" s="30" t="s">
        <v>110</v>
      </c>
      <c r="E4" s="56" t="s">
        <v>85</v>
      </c>
      <c r="F4" s="77" t="s">
        <v>66</v>
      </c>
      <c r="G4" s="30" t="s">
        <v>625</v>
      </c>
      <c r="H4" s="56" t="s">
        <v>67</v>
      </c>
    </row>
    <row r="5" spans="1:8" ht="23.25" customHeight="1" thickBot="1">
      <c r="A5" s="359" t="s">
        <v>488</v>
      </c>
      <c r="B5" s="360"/>
      <c r="C5" s="360"/>
      <c r="D5" s="360"/>
      <c r="E5" s="361"/>
      <c r="F5" s="362"/>
      <c r="G5" s="363"/>
      <c r="H5" s="364"/>
    </row>
    <row r="6" spans="1:8" ht="15.75" customHeight="1">
      <c r="A6" s="189">
        <v>1</v>
      </c>
      <c r="B6" s="164" t="s">
        <v>571</v>
      </c>
      <c r="C6" s="190"/>
      <c r="D6" s="59" t="s">
        <v>616</v>
      </c>
      <c r="E6" s="117">
        <v>22</v>
      </c>
      <c r="F6" s="197"/>
      <c r="G6" s="198"/>
      <c r="H6" s="199"/>
    </row>
    <row r="7" spans="1:8" ht="15.75" customHeight="1">
      <c r="A7" s="191"/>
      <c r="B7" s="127"/>
      <c r="C7" s="105"/>
      <c r="D7" s="194" t="s">
        <v>617</v>
      </c>
      <c r="E7" s="64">
        <v>1</v>
      </c>
      <c r="F7" s="200"/>
      <c r="G7" s="19"/>
      <c r="H7" s="201"/>
    </row>
    <row r="8" spans="1:8" ht="15.75" customHeight="1">
      <c r="A8" s="191"/>
      <c r="B8" s="127"/>
      <c r="C8" s="105"/>
      <c r="D8" s="194" t="s">
        <v>618</v>
      </c>
      <c r="E8" s="64">
        <v>1</v>
      </c>
      <c r="F8" s="200"/>
      <c r="G8" s="19"/>
      <c r="H8" s="201"/>
    </row>
    <row r="9" spans="1:8" ht="24" customHeight="1">
      <c r="A9" s="191"/>
      <c r="B9" s="127"/>
      <c r="C9" s="105"/>
      <c r="D9" s="195" t="s">
        <v>619</v>
      </c>
      <c r="E9" s="64">
        <v>1</v>
      </c>
      <c r="F9" s="200"/>
      <c r="G9" s="19"/>
      <c r="H9" s="201"/>
    </row>
    <row r="10" spans="1:8" ht="15.75" customHeight="1" thickBot="1">
      <c r="A10" s="192"/>
      <c r="B10" s="165"/>
      <c r="C10" s="193"/>
      <c r="D10" s="196" t="s">
        <v>620</v>
      </c>
      <c r="E10" s="67">
        <v>1</v>
      </c>
      <c r="F10" s="202"/>
      <c r="G10" s="146"/>
      <c r="H10" s="203"/>
    </row>
    <row r="11" spans="1:8" ht="14.25" customHeight="1" thickBot="1">
      <c r="A11" s="205">
        <v>2</v>
      </c>
      <c r="B11" s="206" t="s">
        <v>572</v>
      </c>
      <c r="C11" s="187"/>
      <c r="D11" s="207"/>
      <c r="E11" s="208"/>
      <c r="F11" s="186"/>
      <c r="G11" s="187"/>
      <c r="H11" s="188"/>
    </row>
    <row r="12" spans="1:8" ht="14.25" customHeight="1">
      <c r="A12" s="189">
        <v>3</v>
      </c>
      <c r="B12" s="164" t="s">
        <v>573</v>
      </c>
      <c r="C12" s="190"/>
      <c r="D12" s="133" t="s">
        <v>116</v>
      </c>
      <c r="E12" s="204">
        <v>1</v>
      </c>
      <c r="F12" s="197"/>
      <c r="G12" s="198"/>
      <c r="H12" s="199"/>
    </row>
    <row r="13" spans="1:8" ht="14.25" customHeight="1">
      <c r="A13" s="191"/>
      <c r="B13" s="127"/>
      <c r="C13" s="105"/>
      <c r="D13" s="63" t="s">
        <v>117</v>
      </c>
      <c r="E13" s="118">
        <v>1</v>
      </c>
      <c r="F13" s="200"/>
      <c r="G13" s="19"/>
      <c r="H13" s="201"/>
    </row>
    <row r="14" spans="1:8" ht="14.25" customHeight="1">
      <c r="A14" s="191"/>
      <c r="B14" s="127"/>
      <c r="C14" s="105"/>
      <c r="D14" s="63" t="s">
        <v>118</v>
      </c>
      <c r="E14" s="118">
        <v>1</v>
      </c>
      <c r="F14" s="200"/>
      <c r="G14" s="19"/>
      <c r="H14" s="201"/>
    </row>
    <row r="15" spans="1:8" ht="14.25" customHeight="1">
      <c r="A15" s="191"/>
      <c r="B15" s="127"/>
      <c r="C15" s="105"/>
      <c r="D15" s="63" t="s">
        <v>119</v>
      </c>
      <c r="E15" s="118">
        <v>1</v>
      </c>
      <c r="F15" s="200"/>
      <c r="G15" s="19"/>
      <c r="H15" s="201"/>
    </row>
    <row r="16" spans="1:8" ht="14.25" customHeight="1">
      <c r="A16" s="191"/>
      <c r="B16" s="127"/>
      <c r="C16" s="105"/>
      <c r="D16" s="63" t="s">
        <v>120</v>
      </c>
      <c r="E16" s="118">
        <v>1</v>
      </c>
      <c r="F16" s="200"/>
      <c r="G16" s="19"/>
      <c r="H16" s="201"/>
    </row>
    <row r="17" spans="1:8" ht="14.25" customHeight="1">
      <c r="A17" s="191"/>
      <c r="B17" s="127"/>
      <c r="C17" s="105"/>
      <c r="D17" s="63" t="s">
        <v>121</v>
      </c>
      <c r="E17" s="118">
        <v>1</v>
      </c>
      <c r="F17" s="200"/>
      <c r="G17" s="19"/>
      <c r="H17" s="201"/>
    </row>
    <row r="18" spans="1:8" ht="14.25" customHeight="1">
      <c r="A18" s="191"/>
      <c r="B18" s="127"/>
      <c r="C18" s="105"/>
      <c r="D18" s="63" t="s">
        <v>122</v>
      </c>
      <c r="E18" s="118">
        <v>1</v>
      </c>
      <c r="F18" s="200"/>
      <c r="G18" s="19"/>
      <c r="H18" s="201"/>
    </row>
    <row r="19" spans="1:8" ht="14.25" customHeight="1">
      <c r="A19" s="191"/>
      <c r="B19" s="127"/>
      <c r="C19" s="105"/>
      <c r="D19" s="63" t="s">
        <v>123</v>
      </c>
      <c r="E19" s="118">
        <v>1</v>
      </c>
      <c r="F19" s="200"/>
      <c r="G19" s="19"/>
      <c r="H19" s="201"/>
    </row>
    <row r="20" spans="1:8" ht="14.25" customHeight="1">
      <c r="A20" s="191"/>
      <c r="B20" s="127"/>
      <c r="C20" s="105"/>
      <c r="D20" s="63" t="s">
        <v>124</v>
      </c>
      <c r="E20" s="118">
        <v>1</v>
      </c>
      <c r="F20" s="200"/>
      <c r="G20" s="19"/>
      <c r="H20" s="201"/>
    </row>
    <row r="21" spans="1:8" ht="14.25" customHeight="1">
      <c r="A21" s="191"/>
      <c r="B21" s="127"/>
      <c r="C21" s="105"/>
      <c r="D21" s="63" t="s">
        <v>125</v>
      </c>
      <c r="E21" s="118">
        <v>1</v>
      </c>
      <c r="F21" s="200"/>
      <c r="G21" s="19"/>
      <c r="H21" s="201"/>
    </row>
    <row r="22" spans="1:8" ht="14.25" customHeight="1">
      <c r="A22" s="191"/>
      <c r="B22" s="127"/>
      <c r="C22" s="105"/>
      <c r="D22" s="63" t="s">
        <v>126</v>
      </c>
      <c r="E22" s="118">
        <v>1</v>
      </c>
      <c r="F22" s="200"/>
      <c r="G22" s="19"/>
      <c r="H22" s="201"/>
    </row>
    <row r="23" spans="1:8" ht="14.25" customHeight="1">
      <c r="A23" s="191"/>
      <c r="B23" s="127"/>
      <c r="C23" s="105"/>
      <c r="D23" s="63" t="s">
        <v>127</v>
      </c>
      <c r="E23" s="118">
        <v>1</v>
      </c>
      <c r="F23" s="200"/>
      <c r="G23" s="19"/>
      <c r="H23" s="201"/>
    </row>
    <row r="24" spans="1:8" ht="14.25" customHeight="1">
      <c r="A24" s="191"/>
      <c r="B24" s="127"/>
      <c r="C24" s="105"/>
      <c r="D24" s="63" t="s">
        <v>128</v>
      </c>
      <c r="E24" s="118">
        <v>1</v>
      </c>
      <c r="F24" s="200"/>
      <c r="G24" s="19"/>
      <c r="H24" s="201"/>
    </row>
    <row r="25" spans="1:8" ht="14.25" customHeight="1">
      <c r="A25" s="191"/>
      <c r="B25" s="127"/>
      <c r="C25" s="105"/>
      <c r="D25" s="63" t="s">
        <v>129</v>
      </c>
      <c r="E25" s="118">
        <v>1</v>
      </c>
      <c r="F25" s="200"/>
      <c r="G25" s="19"/>
      <c r="H25" s="201"/>
    </row>
    <row r="26" spans="1:8" ht="14.25" customHeight="1">
      <c r="A26" s="191"/>
      <c r="B26" s="127"/>
      <c r="C26" s="105"/>
      <c r="D26" s="63" t="s">
        <v>130</v>
      </c>
      <c r="E26" s="118">
        <v>1</v>
      </c>
      <c r="F26" s="200"/>
      <c r="G26" s="19"/>
      <c r="H26" s="201"/>
    </row>
    <row r="27" spans="1:8" ht="14.25" customHeight="1">
      <c r="A27" s="191"/>
      <c r="B27" s="127"/>
      <c r="C27" s="105"/>
      <c r="D27" s="63" t="s">
        <v>131</v>
      </c>
      <c r="E27" s="118">
        <v>2</v>
      </c>
      <c r="F27" s="200"/>
      <c r="G27" s="19"/>
      <c r="H27" s="201"/>
    </row>
    <row r="28" spans="1:8" ht="14.25" customHeight="1">
      <c r="A28" s="191"/>
      <c r="B28" s="127"/>
      <c r="C28" s="105"/>
      <c r="D28" s="63" t="s">
        <v>132</v>
      </c>
      <c r="E28" s="118">
        <v>2</v>
      </c>
      <c r="F28" s="200"/>
      <c r="G28" s="19"/>
      <c r="H28" s="201"/>
    </row>
    <row r="29" spans="1:8" ht="14.25" customHeight="1">
      <c r="A29" s="191"/>
      <c r="B29" s="127"/>
      <c r="C29" s="105"/>
      <c r="D29" s="63" t="s">
        <v>133</v>
      </c>
      <c r="E29" s="118">
        <v>1</v>
      </c>
      <c r="F29" s="200"/>
      <c r="G29" s="19"/>
      <c r="H29" s="201"/>
    </row>
    <row r="30" spans="1:8" ht="14.25" customHeight="1">
      <c r="A30" s="191"/>
      <c r="B30" s="127"/>
      <c r="C30" s="105"/>
      <c r="D30" s="63" t="s">
        <v>134</v>
      </c>
      <c r="E30" s="118">
        <v>1</v>
      </c>
      <c r="F30" s="200"/>
      <c r="G30" s="19"/>
      <c r="H30" s="201"/>
    </row>
    <row r="31" spans="1:8" ht="14.25" customHeight="1">
      <c r="A31" s="191"/>
      <c r="B31" s="127"/>
      <c r="C31" s="105"/>
      <c r="D31" s="63" t="s">
        <v>475</v>
      </c>
      <c r="E31" s="118">
        <v>1</v>
      </c>
      <c r="F31" s="200"/>
      <c r="G31" s="19"/>
      <c r="H31" s="201"/>
    </row>
    <row r="32" spans="1:8" ht="14.25" customHeight="1">
      <c r="A32" s="191"/>
      <c r="B32" s="127"/>
      <c r="C32" s="105"/>
      <c r="D32" s="63" t="s">
        <v>476</v>
      </c>
      <c r="E32" s="118">
        <v>1</v>
      </c>
      <c r="F32" s="200"/>
      <c r="G32" s="19"/>
      <c r="H32" s="201"/>
    </row>
    <row r="33" spans="1:8" ht="14.25" customHeight="1">
      <c r="A33" s="191"/>
      <c r="B33" s="127"/>
      <c r="C33" s="105"/>
      <c r="D33" s="63" t="s">
        <v>477</v>
      </c>
      <c r="E33" s="118">
        <v>1</v>
      </c>
      <c r="F33" s="200"/>
      <c r="G33" s="19"/>
      <c r="H33" s="201"/>
    </row>
    <row r="34" spans="1:8" ht="14.25" customHeight="1">
      <c r="A34" s="191"/>
      <c r="B34" s="127"/>
      <c r="C34" s="105"/>
      <c r="D34" s="63" t="s">
        <v>478</v>
      </c>
      <c r="E34" s="118">
        <v>1</v>
      </c>
      <c r="F34" s="200"/>
      <c r="G34" s="19"/>
      <c r="H34" s="201"/>
    </row>
    <row r="35" spans="1:8" ht="14.25" customHeight="1">
      <c r="A35" s="191"/>
      <c r="B35" s="127"/>
      <c r="C35" s="105"/>
      <c r="D35" s="63" t="s">
        <v>479</v>
      </c>
      <c r="E35" s="118">
        <v>1</v>
      </c>
      <c r="F35" s="200"/>
      <c r="G35" s="19"/>
      <c r="H35" s="201"/>
    </row>
    <row r="36" spans="1:8" ht="14.25" customHeight="1">
      <c r="A36" s="191"/>
      <c r="B36" s="127"/>
      <c r="C36" s="105"/>
      <c r="D36" s="63" t="s">
        <v>480</v>
      </c>
      <c r="E36" s="118">
        <v>1</v>
      </c>
      <c r="F36" s="200"/>
      <c r="G36" s="19"/>
      <c r="H36" s="201"/>
    </row>
    <row r="37" spans="1:8" ht="14.25" customHeight="1">
      <c r="A37" s="191"/>
      <c r="B37" s="127"/>
      <c r="C37" s="105"/>
      <c r="D37" s="63" t="s">
        <v>481</v>
      </c>
      <c r="E37" s="118">
        <v>1</v>
      </c>
      <c r="F37" s="200"/>
      <c r="G37" s="19"/>
      <c r="H37" s="201"/>
    </row>
    <row r="38" spans="1:8" ht="14.25" customHeight="1">
      <c r="A38" s="191"/>
      <c r="B38" s="127"/>
      <c r="C38" s="105"/>
      <c r="D38" s="63" t="s">
        <v>482</v>
      </c>
      <c r="E38" s="118">
        <v>1</v>
      </c>
      <c r="F38" s="200"/>
      <c r="G38" s="19"/>
      <c r="H38" s="201"/>
    </row>
    <row r="39" spans="1:8" ht="14.25" customHeight="1">
      <c r="A39" s="191"/>
      <c r="B39" s="127"/>
      <c r="C39" s="105"/>
      <c r="D39" s="63" t="s">
        <v>483</v>
      </c>
      <c r="E39" s="118">
        <v>1</v>
      </c>
      <c r="F39" s="200"/>
      <c r="G39" s="19"/>
      <c r="H39" s="201"/>
    </row>
    <row r="40" spans="1:8" ht="14.25" customHeight="1">
      <c r="A40" s="191"/>
      <c r="B40" s="127"/>
      <c r="C40" s="105"/>
      <c r="D40" s="63" t="s">
        <v>484</v>
      </c>
      <c r="E40" s="118">
        <v>1</v>
      </c>
      <c r="F40" s="200"/>
      <c r="G40" s="19"/>
      <c r="H40" s="201"/>
    </row>
    <row r="41" spans="1:8" ht="14.25" customHeight="1" thickBot="1">
      <c r="A41" s="192"/>
      <c r="B41" s="165"/>
      <c r="C41" s="193"/>
      <c r="D41" s="66" t="s">
        <v>485</v>
      </c>
      <c r="E41" s="119">
        <v>1</v>
      </c>
      <c r="F41" s="202"/>
      <c r="G41" s="146"/>
      <c r="H41" s="203"/>
    </row>
    <row r="42" spans="1:8" ht="14.25" customHeight="1">
      <c r="A42" s="189">
        <v>4</v>
      </c>
      <c r="B42" s="164" t="s">
        <v>631</v>
      </c>
      <c r="C42" s="190"/>
      <c r="D42" s="115" t="s">
        <v>610</v>
      </c>
      <c r="E42" s="60">
        <v>2</v>
      </c>
      <c r="F42" s="197"/>
      <c r="G42" s="198"/>
      <c r="H42" s="199"/>
    </row>
    <row r="43" spans="1:8" ht="14.25" customHeight="1">
      <c r="A43" s="191"/>
      <c r="B43" s="127"/>
      <c r="C43" s="105"/>
      <c r="D43" s="107" t="s">
        <v>611</v>
      </c>
      <c r="E43" s="64">
        <v>1</v>
      </c>
      <c r="F43" s="200"/>
      <c r="G43" s="19"/>
      <c r="H43" s="201"/>
    </row>
    <row r="44" spans="1:8" ht="14.25" customHeight="1">
      <c r="A44" s="191"/>
      <c r="B44" s="127"/>
      <c r="C44" s="105"/>
      <c r="D44" s="107" t="s">
        <v>612</v>
      </c>
      <c r="E44" s="64">
        <v>1</v>
      </c>
      <c r="F44" s="200"/>
      <c r="G44" s="19"/>
      <c r="H44" s="201"/>
    </row>
    <row r="45" spans="1:8" ht="14.25" customHeight="1">
      <c r="A45" s="191"/>
      <c r="B45" s="127"/>
      <c r="C45" s="105"/>
      <c r="D45" s="107" t="s">
        <v>613</v>
      </c>
      <c r="E45" s="64">
        <v>1</v>
      </c>
      <c r="F45" s="200"/>
      <c r="G45" s="19"/>
      <c r="H45" s="201"/>
    </row>
    <row r="46" spans="1:8" ht="14.25" customHeight="1" thickBot="1">
      <c r="A46" s="192"/>
      <c r="B46" s="165"/>
      <c r="C46" s="193"/>
      <c r="D46" s="116" t="s">
        <v>614</v>
      </c>
      <c r="E46" s="67">
        <v>1</v>
      </c>
      <c r="F46" s="202"/>
      <c r="G46" s="146"/>
      <c r="H46" s="203"/>
    </row>
    <row r="47" spans="1:8" ht="12" customHeight="1">
      <c r="A47" s="189">
        <v>5</v>
      </c>
      <c r="B47" s="164" t="s">
        <v>574</v>
      </c>
      <c r="C47" s="209"/>
      <c r="D47" s="129" t="s">
        <v>318</v>
      </c>
      <c r="E47" s="211">
        <v>22</v>
      </c>
      <c r="F47" s="197"/>
      <c r="G47" s="198"/>
      <c r="H47" s="199"/>
    </row>
    <row r="48" spans="1:8" ht="11.25" customHeight="1">
      <c r="A48" s="191"/>
      <c r="B48" s="127"/>
      <c r="C48" s="128"/>
      <c r="D48" s="63" t="s">
        <v>316</v>
      </c>
      <c r="E48" s="79">
        <v>2</v>
      </c>
      <c r="F48" s="200"/>
      <c r="G48" s="19"/>
      <c r="H48" s="201"/>
    </row>
    <row r="49" spans="1:8" ht="14.25" customHeight="1">
      <c r="A49" s="191"/>
      <c r="B49" s="127"/>
      <c r="C49" s="128"/>
      <c r="D49" s="63" t="s">
        <v>317</v>
      </c>
      <c r="E49" s="79">
        <v>1</v>
      </c>
      <c r="F49" s="200"/>
      <c r="G49" s="19"/>
      <c r="H49" s="201"/>
    </row>
    <row r="50" spans="1:8" ht="14.25" customHeight="1">
      <c r="A50" s="191"/>
      <c r="B50" s="127"/>
      <c r="C50" s="128"/>
      <c r="D50" s="130" t="s">
        <v>319</v>
      </c>
      <c r="E50" s="79">
        <v>1</v>
      </c>
      <c r="F50" s="200"/>
      <c r="G50" s="19"/>
      <c r="H50" s="201"/>
    </row>
    <row r="51" spans="1:8" ht="14.25" customHeight="1">
      <c r="A51" s="191"/>
      <c r="B51" s="127"/>
      <c r="C51" s="128"/>
      <c r="D51" s="130" t="s">
        <v>320</v>
      </c>
      <c r="E51" s="79">
        <v>1</v>
      </c>
      <c r="F51" s="200"/>
      <c r="G51" s="19"/>
      <c r="H51" s="201"/>
    </row>
    <row r="52" spans="1:8" ht="14.25" customHeight="1" thickBot="1">
      <c r="A52" s="192"/>
      <c r="B52" s="165"/>
      <c r="C52" s="210"/>
      <c r="D52" s="212" t="s">
        <v>321</v>
      </c>
      <c r="E52" s="80">
        <v>22</v>
      </c>
      <c r="F52" s="202"/>
      <c r="G52" s="146"/>
      <c r="H52" s="203"/>
    </row>
    <row r="53" spans="1:8" ht="14.25" customHeight="1">
      <c r="A53" s="189">
        <v>6</v>
      </c>
      <c r="B53" s="164" t="s">
        <v>329</v>
      </c>
      <c r="C53" s="190"/>
      <c r="D53" s="59" t="s">
        <v>393</v>
      </c>
      <c r="E53" s="60">
        <v>1</v>
      </c>
      <c r="F53" s="121"/>
      <c r="G53" s="106"/>
      <c r="H53" s="122"/>
    </row>
    <row r="54" spans="1:8" ht="14.25" customHeight="1">
      <c r="A54" s="191"/>
      <c r="B54" s="127"/>
      <c r="C54" s="105"/>
      <c r="D54" s="107" t="s">
        <v>407</v>
      </c>
      <c r="E54" s="64">
        <v>1</v>
      </c>
      <c r="F54" s="123"/>
      <c r="G54" s="23"/>
      <c r="H54" s="22"/>
    </row>
    <row r="55" spans="1:8" ht="14.25" customHeight="1">
      <c r="A55" s="191"/>
      <c r="B55" s="127"/>
      <c r="C55" s="105"/>
      <c r="D55" s="107" t="s">
        <v>408</v>
      </c>
      <c r="E55" s="64">
        <v>1</v>
      </c>
      <c r="F55" s="123"/>
      <c r="G55" s="23"/>
      <c r="H55" s="22"/>
    </row>
    <row r="56" spans="1:8" ht="14.25" customHeight="1">
      <c r="A56" s="191"/>
      <c r="B56" s="127"/>
      <c r="C56" s="105"/>
      <c r="D56" s="107" t="s">
        <v>409</v>
      </c>
      <c r="E56" s="64">
        <v>1</v>
      </c>
      <c r="F56" s="123"/>
      <c r="G56" s="23"/>
      <c r="H56" s="22"/>
    </row>
    <row r="57" spans="1:8" ht="12.75" customHeight="1">
      <c r="A57" s="191"/>
      <c r="B57" s="127"/>
      <c r="C57" s="105"/>
      <c r="D57" s="63" t="s">
        <v>410</v>
      </c>
      <c r="E57" s="64">
        <v>1</v>
      </c>
      <c r="F57" s="123"/>
      <c r="G57" s="23"/>
      <c r="H57" s="22"/>
    </row>
    <row r="58" spans="1:8" ht="12.75" customHeight="1" thickBot="1">
      <c r="A58" s="192"/>
      <c r="B58" s="165"/>
      <c r="C58" s="193"/>
      <c r="D58" s="66" t="s">
        <v>411</v>
      </c>
      <c r="E58" s="67">
        <v>1</v>
      </c>
      <c r="F58" s="124"/>
      <c r="G58" s="43"/>
      <c r="H58" s="125"/>
    </row>
    <row r="59" spans="1:8" ht="13.5" customHeight="1" thickBot="1">
      <c r="A59" s="205">
        <v>7</v>
      </c>
      <c r="B59" s="206" t="s">
        <v>330</v>
      </c>
      <c r="C59" s="187"/>
      <c r="D59" s="84"/>
      <c r="E59" s="208"/>
      <c r="F59" s="186"/>
      <c r="G59" s="187"/>
      <c r="H59" s="188"/>
    </row>
    <row r="60" spans="1:8" ht="24" customHeight="1">
      <c r="A60" s="189">
        <v>8</v>
      </c>
      <c r="B60" s="164" t="s">
        <v>575</v>
      </c>
      <c r="C60" s="190"/>
      <c r="D60" s="133" t="s">
        <v>486</v>
      </c>
      <c r="E60" s="150">
        <v>1</v>
      </c>
      <c r="F60" s="197"/>
      <c r="G60" s="198"/>
      <c r="H60" s="199"/>
    </row>
    <row r="61" spans="1:8" ht="12.75" customHeight="1" thickBot="1">
      <c r="A61" s="192"/>
      <c r="B61" s="165"/>
      <c r="C61" s="193"/>
      <c r="D61" s="63" t="s">
        <v>487</v>
      </c>
      <c r="E61" s="64">
        <v>1</v>
      </c>
      <c r="F61" s="202"/>
      <c r="G61" s="146"/>
      <c r="H61" s="203"/>
    </row>
    <row r="62" spans="1:8" ht="12.75" customHeight="1">
      <c r="A62" s="189">
        <v>9</v>
      </c>
      <c r="B62" s="164" t="s">
        <v>576</v>
      </c>
      <c r="C62" s="190"/>
      <c r="D62" s="59" t="s">
        <v>87</v>
      </c>
      <c r="E62" s="60">
        <v>1</v>
      </c>
      <c r="F62" s="197"/>
      <c r="G62" s="198"/>
      <c r="H62" s="199"/>
    </row>
    <row r="63" spans="1:8" ht="12.75" customHeight="1" thickBot="1">
      <c r="A63" s="192"/>
      <c r="B63" s="165"/>
      <c r="C63" s="193"/>
      <c r="D63" s="66" t="s">
        <v>315</v>
      </c>
      <c r="E63" s="67">
        <v>1</v>
      </c>
      <c r="F63" s="202"/>
      <c r="G63" s="146"/>
      <c r="H63" s="203"/>
    </row>
    <row r="64" spans="1:8" ht="12.75" customHeight="1">
      <c r="A64" s="189">
        <v>10</v>
      </c>
      <c r="B64" s="213" t="s">
        <v>328</v>
      </c>
      <c r="C64" s="190"/>
      <c r="D64" s="59" t="s">
        <v>412</v>
      </c>
      <c r="E64" s="60">
        <v>1</v>
      </c>
      <c r="F64" s="197"/>
      <c r="G64" s="198"/>
      <c r="H64" s="199"/>
    </row>
    <row r="65" spans="1:8" ht="12.75" customHeight="1" thickBot="1">
      <c r="A65" s="192"/>
      <c r="B65" s="214"/>
      <c r="C65" s="193"/>
      <c r="D65" s="66" t="s">
        <v>413</v>
      </c>
      <c r="E65" s="67">
        <v>1</v>
      </c>
      <c r="F65" s="202"/>
      <c r="G65" s="146"/>
      <c r="H65" s="203"/>
    </row>
    <row r="66" spans="1:8" ht="12.75" customHeight="1">
      <c r="A66" s="189">
        <v>11</v>
      </c>
      <c r="B66" s="164" t="s">
        <v>577</v>
      </c>
      <c r="C66" s="190"/>
      <c r="D66" s="115" t="s">
        <v>322</v>
      </c>
      <c r="E66" s="211">
        <v>1</v>
      </c>
      <c r="F66" s="197"/>
      <c r="G66" s="198"/>
      <c r="H66" s="199"/>
    </row>
    <row r="67" spans="1:8" ht="12.75" customHeight="1">
      <c r="A67" s="191"/>
      <c r="B67" s="127"/>
      <c r="C67" s="105"/>
      <c r="D67" s="107" t="s">
        <v>323</v>
      </c>
      <c r="E67" s="79">
        <v>1</v>
      </c>
      <c r="F67" s="200"/>
      <c r="G67" s="19"/>
      <c r="H67" s="201"/>
    </row>
    <row r="68" spans="1:8" ht="12.75" customHeight="1">
      <c r="A68" s="191"/>
      <c r="B68" s="127"/>
      <c r="C68" s="105"/>
      <c r="D68" s="107" t="s">
        <v>324</v>
      </c>
      <c r="E68" s="79">
        <v>1</v>
      </c>
      <c r="F68" s="200"/>
      <c r="G68" s="19"/>
      <c r="H68" s="201"/>
    </row>
    <row r="69" spans="1:8" ht="12.75" customHeight="1">
      <c r="A69" s="191"/>
      <c r="B69" s="127"/>
      <c r="C69" s="105"/>
      <c r="D69" s="107" t="s">
        <v>325</v>
      </c>
      <c r="E69" s="79">
        <v>1</v>
      </c>
      <c r="F69" s="200"/>
      <c r="G69" s="19"/>
      <c r="H69" s="201"/>
    </row>
    <row r="70" spans="1:8" ht="12.75" customHeight="1">
      <c r="A70" s="191"/>
      <c r="B70" s="127"/>
      <c r="C70" s="105"/>
      <c r="D70" s="107" t="s">
        <v>326</v>
      </c>
      <c r="E70" s="79">
        <v>1</v>
      </c>
      <c r="F70" s="200"/>
      <c r="G70" s="19"/>
      <c r="H70" s="201"/>
    </row>
    <row r="71" spans="1:8" ht="12.75" customHeight="1" thickBot="1">
      <c r="A71" s="192"/>
      <c r="B71" s="165"/>
      <c r="C71" s="193"/>
      <c r="D71" s="116" t="s">
        <v>327</v>
      </c>
      <c r="E71" s="80">
        <v>1</v>
      </c>
      <c r="F71" s="202"/>
      <c r="G71" s="146"/>
      <c r="H71" s="203"/>
    </row>
    <row r="72" spans="1:8" ht="12.75" customHeight="1">
      <c r="A72" s="77">
        <v>12</v>
      </c>
      <c r="B72" s="30" t="s">
        <v>632</v>
      </c>
      <c r="C72" s="30"/>
      <c r="D72" s="59" t="s">
        <v>111</v>
      </c>
      <c r="E72" s="60">
        <v>1</v>
      </c>
      <c r="F72" s="140"/>
      <c r="G72" s="182"/>
      <c r="H72" s="215"/>
    </row>
    <row r="73" spans="1:8" ht="12.75" customHeight="1" thickBot="1">
      <c r="A73" s="170"/>
      <c r="B73" s="33"/>
      <c r="C73" s="33"/>
      <c r="D73" s="66" t="s">
        <v>112</v>
      </c>
      <c r="E73" s="67">
        <v>22</v>
      </c>
      <c r="F73" s="141"/>
      <c r="G73" s="183"/>
      <c r="H73" s="216"/>
    </row>
    <row r="74" spans="1:8" ht="18" customHeight="1" thickBot="1">
      <c r="A74" s="365" t="s">
        <v>489</v>
      </c>
      <c r="B74" s="360"/>
      <c r="C74" s="360"/>
      <c r="D74" s="360"/>
      <c r="E74" s="366"/>
      <c r="F74" s="367"/>
      <c r="G74" s="367"/>
      <c r="H74" s="368"/>
    </row>
    <row r="75" spans="1:8" ht="12.75" customHeight="1">
      <c r="A75" s="28">
        <v>1</v>
      </c>
      <c r="B75" s="55" t="s">
        <v>631</v>
      </c>
      <c r="C75" s="108"/>
      <c r="D75" s="115" t="s">
        <v>610</v>
      </c>
      <c r="E75" s="60">
        <v>2</v>
      </c>
      <c r="F75" s="112"/>
      <c r="G75" s="96"/>
      <c r="H75" s="97"/>
    </row>
    <row r="76" spans="1:8" ht="13.5" customHeight="1">
      <c r="A76" s="24"/>
      <c r="B76" s="31"/>
      <c r="C76" s="100"/>
      <c r="D76" s="107" t="s">
        <v>611</v>
      </c>
      <c r="E76" s="64">
        <v>1</v>
      </c>
      <c r="F76" s="113"/>
      <c r="G76" s="85"/>
      <c r="H76" s="86"/>
    </row>
    <row r="77" spans="1:8" ht="12" customHeight="1">
      <c r="A77" s="24"/>
      <c r="B77" s="31"/>
      <c r="C77" s="100"/>
      <c r="D77" s="107" t="s">
        <v>612</v>
      </c>
      <c r="E77" s="64">
        <v>1</v>
      </c>
      <c r="F77" s="113"/>
      <c r="G77" s="85"/>
      <c r="H77" s="86"/>
    </row>
    <row r="78" spans="1:8" ht="15" customHeight="1">
      <c r="A78" s="24"/>
      <c r="B78" s="31"/>
      <c r="C78" s="100"/>
      <c r="D78" s="107" t="s">
        <v>613</v>
      </c>
      <c r="E78" s="64">
        <v>1</v>
      </c>
      <c r="F78" s="113"/>
      <c r="G78" s="85"/>
      <c r="H78" s="86"/>
    </row>
    <row r="79" spans="1:8" ht="12.75" customHeight="1" thickBot="1">
      <c r="A79" s="29"/>
      <c r="B79" s="34"/>
      <c r="C79" s="111"/>
      <c r="D79" s="116" t="s">
        <v>614</v>
      </c>
      <c r="E79" s="67">
        <v>1</v>
      </c>
      <c r="F79" s="114"/>
      <c r="G79" s="99"/>
      <c r="H79" s="87"/>
    </row>
    <row r="80" spans="1:8" ht="12.75" customHeight="1">
      <c r="A80" s="28">
        <v>2</v>
      </c>
      <c r="B80" s="55" t="s">
        <v>578</v>
      </c>
      <c r="C80" s="108"/>
      <c r="D80" s="59" t="s">
        <v>113</v>
      </c>
      <c r="E80" s="60">
        <v>22</v>
      </c>
      <c r="F80" s="112"/>
      <c r="G80" s="96"/>
      <c r="H80" s="97"/>
    </row>
    <row r="81" spans="1:8" ht="15">
      <c r="A81" s="24"/>
      <c r="B81" s="31"/>
      <c r="C81" s="100"/>
      <c r="D81" s="63" t="s">
        <v>114</v>
      </c>
      <c r="E81" s="64">
        <v>1</v>
      </c>
      <c r="F81" s="113"/>
      <c r="G81" s="85"/>
      <c r="H81" s="86"/>
    </row>
    <row r="82" spans="1:8" ht="12.75" customHeight="1">
      <c r="A82" s="24"/>
      <c r="B82" s="31"/>
      <c r="C82" s="100"/>
      <c r="D82" s="63" t="s">
        <v>621</v>
      </c>
      <c r="E82" s="64">
        <v>1</v>
      </c>
      <c r="F82" s="113"/>
      <c r="G82" s="85"/>
      <c r="H82" s="86"/>
    </row>
    <row r="83" spans="1:8" ht="12.75" customHeight="1" thickBot="1">
      <c r="A83" s="29"/>
      <c r="B83" s="34"/>
      <c r="C83" s="111"/>
      <c r="D83" s="66" t="s">
        <v>115</v>
      </c>
      <c r="E83" s="67">
        <v>1</v>
      </c>
      <c r="F83" s="114"/>
      <c r="G83" s="99"/>
      <c r="H83" s="87"/>
    </row>
    <row r="84" spans="1:8" ht="11.25" customHeight="1">
      <c r="A84" s="28">
        <v>3</v>
      </c>
      <c r="B84" s="55" t="s">
        <v>630</v>
      </c>
      <c r="C84" s="108"/>
      <c r="D84" s="59" t="s">
        <v>116</v>
      </c>
      <c r="E84" s="117">
        <v>1</v>
      </c>
      <c r="F84" s="112"/>
      <c r="G84" s="96"/>
      <c r="H84" s="97"/>
    </row>
    <row r="85" spans="1:8" ht="10.5" customHeight="1">
      <c r="A85" s="24"/>
      <c r="B85" s="31"/>
      <c r="C85" s="100"/>
      <c r="D85" s="63" t="s">
        <v>117</v>
      </c>
      <c r="E85" s="118">
        <v>1</v>
      </c>
      <c r="F85" s="113"/>
      <c r="G85" s="85"/>
      <c r="H85" s="86"/>
    </row>
    <row r="86" spans="1:8" ht="11.25" customHeight="1">
      <c r="A86" s="24"/>
      <c r="B86" s="31"/>
      <c r="C86" s="100"/>
      <c r="D86" s="63" t="s">
        <v>118</v>
      </c>
      <c r="E86" s="118">
        <v>1</v>
      </c>
      <c r="F86" s="113"/>
      <c r="G86" s="85"/>
      <c r="H86" s="86"/>
    </row>
    <row r="87" spans="1:8" ht="12" customHeight="1">
      <c r="A87" s="24"/>
      <c r="B87" s="31"/>
      <c r="C87" s="100"/>
      <c r="D87" s="63" t="s">
        <v>119</v>
      </c>
      <c r="E87" s="118">
        <v>1</v>
      </c>
      <c r="F87" s="113"/>
      <c r="G87" s="85"/>
      <c r="H87" s="86"/>
    </row>
    <row r="88" spans="1:8" ht="12" customHeight="1">
      <c r="A88" s="24"/>
      <c r="B88" s="31"/>
      <c r="C88" s="100"/>
      <c r="D88" s="63" t="s">
        <v>120</v>
      </c>
      <c r="E88" s="118">
        <v>1</v>
      </c>
      <c r="F88" s="113"/>
      <c r="G88" s="85"/>
      <c r="H88" s="86"/>
    </row>
    <row r="89" spans="1:8" ht="10.5" customHeight="1">
      <c r="A89" s="24"/>
      <c r="B89" s="31"/>
      <c r="C89" s="100"/>
      <c r="D89" s="63" t="s">
        <v>121</v>
      </c>
      <c r="E89" s="118">
        <v>1</v>
      </c>
      <c r="F89" s="113"/>
      <c r="G89" s="85"/>
      <c r="H89" s="86"/>
    </row>
    <row r="90" spans="1:8" ht="12.75" customHeight="1">
      <c r="A90" s="24"/>
      <c r="B90" s="31"/>
      <c r="C90" s="100"/>
      <c r="D90" s="63" t="s">
        <v>122</v>
      </c>
      <c r="E90" s="118">
        <v>1</v>
      </c>
      <c r="F90" s="113"/>
      <c r="G90" s="85"/>
      <c r="H90" s="86"/>
    </row>
    <row r="91" spans="1:8" ht="13.5" customHeight="1">
      <c r="A91" s="24"/>
      <c r="B91" s="31"/>
      <c r="C91" s="100"/>
      <c r="D91" s="63" t="s">
        <v>123</v>
      </c>
      <c r="E91" s="118">
        <v>1</v>
      </c>
      <c r="F91" s="113"/>
      <c r="G91" s="85"/>
      <c r="H91" s="86"/>
    </row>
    <row r="92" spans="1:8" ht="12.75" customHeight="1">
      <c r="A92" s="24"/>
      <c r="B92" s="31"/>
      <c r="C92" s="100"/>
      <c r="D92" s="63" t="s">
        <v>124</v>
      </c>
      <c r="E92" s="118">
        <v>1</v>
      </c>
      <c r="F92" s="113"/>
      <c r="G92" s="85"/>
      <c r="H92" s="86"/>
    </row>
    <row r="93" spans="1:8" ht="12.75" customHeight="1">
      <c r="A93" s="24"/>
      <c r="B93" s="31"/>
      <c r="C93" s="100"/>
      <c r="D93" s="63" t="s">
        <v>125</v>
      </c>
      <c r="E93" s="118">
        <v>1</v>
      </c>
      <c r="F93" s="113"/>
      <c r="G93" s="85"/>
      <c r="H93" s="86"/>
    </row>
    <row r="94" spans="1:8" ht="12.75" customHeight="1">
      <c r="A94" s="24"/>
      <c r="B94" s="31"/>
      <c r="C94" s="100"/>
      <c r="D94" s="63" t="s">
        <v>126</v>
      </c>
      <c r="E94" s="118">
        <v>1</v>
      </c>
      <c r="F94" s="113"/>
      <c r="G94" s="85"/>
      <c r="H94" s="86"/>
    </row>
    <row r="95" spans="1:8" ht="12.75" customHeight="1">
      <c r="A95" s="24"/>
      <c r="B95" s="31"/>
      <c r="C95" s="100"/>
      <c r="D95" s="63" t="s">
        <v>127</v>
      </c>
      <c r="E95" s="118">
        <v>1</v>
      </c>
      <c r="F95" s="113"/>
      <c r="G95" s="85"/>
      <c r="H95" s="86"/>
    </row>
    <row r="96" spans="1:8" ht="11.25" customHeight="1">
      <c r="A96" s="24"/>
      <c r="B96" s="31"/>
      <c r="C96" s="100"/>
      <c r="D96" s="63" t="s">
        <v>128</v>
      </c>
      <c r="E96" s="118">
        <v>1</v>
      </c>
      <c r="F96" s="113"/>
      <c r="G96" s="85"/>
      <c r="H96" s="86"/>
    </row>
    <row r="97" spans="1:8" ht="11.25" customHeight="1">
      <c r="A97" s="24"/>
      <c r="B97" s="31"/>
      <c r="C97" s="100"/>
      <c r="D97" s="63" t="s">
        <v>129</v>
      </c>
      <c r="E97" s="118">
        <v>1</v>
      </c>
      <c r="F97" s="113"/>
      <c r="G97" s="85"/>
      <c r="H97" s="86"/>
    </row>
    <row r="98" spans="1:8" ht="12.75" customHeight="1">
      <c r="A98" s="24"/>
      <c r="B98" s="31"/>
      <c r="C98" s="100"/>
      <c r="D98" s="63" t="s">
        <v>130</v>
      </c>
      <c r="E98" s="118">
        <v>1</v>
      </c>
      <c r="F98" s="113"/>
      <c r="G98" s="85"/>
      <c r="H98" s="86"/>
    </row>
    <row r="99" spans="1:8" ht="12" customHeight="1">
      <c r="A99" s="24"/>
      <c r="B99" s="31"/>
      <c r="C99" s="100"/>
      <c r="D99" s="63" t="s">
        <v>131</v>
      </c>
      <c r="E99" s="118">
        <v>2</v>
      </c>
      <c r="F99" s="113"/>
      <c r="G99" s="85"/>
      <c r="H99" s="86"/>
    </row>
    <row r="100" spans="1:8" ht="12" customHeight="1">
      <c r="A100" s="24"/>
      <c r="B100" s="31"/>
      <c r="C100" s="100"/>
      <c r="D100" s="63" t="s">
        <v>132</v>
      </c>
      <c r="E100" s="118">
        <v>2</v>
      </c>
      <c r="F100" s="113"/>
      <c r="G100" s="85"/>
      <c r="H100" s="86"/>
    </row>
    <row r="101" spans="1:8" ht="11.25" customHeight="1">
      <c r="A101" s="24"/>
      <c r="B101" s="31"/>
      <c r="C101" s="100"/>
      <c r="D101" s="63" t="s">
        <v>133</v>
      </c>
      <c r="E101" s="118">
        <v>1</v>
      </c>
      <c r="F101" s="113"/>
      <c r="G101" s="85"/>
      <c r="H101" s="86"/>
    </row>
    <row r="102" spans="1:8" ht="15">
      <c r="A102" s="24"/>
      <c r="B102" s="31"/>
      <c r="C102" s="100"/>
      <c r="D102" s="63" t="s">
        <v>134</v>
      </c>
      <c r="E102" s="118">
        <v>1</v>
      </c>
      <c r="F102" s="113"/>
      <c r="G102" s="85"/>
      <c r="H102" s="86"/>
    </row>
    <row r="103" spans="1:8" ht="15">
      <c r="A103" s="24"/>
      <c r="B103" s="31"/>
      <c r="C103" s="100"/>
      <c r="D103" s="63" t="s">
        <v>475</v>
      </c>
      <c r="E103" s="118">
        <v>1</v>
      </c>
      <c r="F103" s="113"/>
      <c r="G103" s="85"/>
      <c r="H103" s="86"/>
    </row>
    <row r="104" spans="1:8" ht="15">
      <c r="A104" s="24"/>
      <c r="B104" s="31"/>
      <c r="C104" s="100"/>
      <c r="D104" s="63" t="s">
        <v>476</v>
      </c>
      <c r="E104" s="118">
        <v>1</v>
      </c>
      <c r="F104" s="113"/>
      <c r="G104" s="85"/>
      <c r="H104" s="86"/>
    </row>
    <row r="105" spans="1:8" ht="11.25" customHeight="1">
      <c r="A105" s="24"/>
      <c r="B105" s="31"/>
      <c r="C105" s="100"/>
      <c r="D105" s="63" t="s">
        <v>477</v>
      </c>
      <c r="E105" s="118">
        <v>1</v>
      </c>
      <c r="F105" s="113"/>
      <c r="G105" s="85"/>
      <c r="H105" s="86"/>
    </row>
    <row r="106" spans="1:8" ht="12" customHeight="1">
      <c r="A106" s="24"/>
      <c r="B106" s="31"/>
      <c r="C106" s="100"/>
      <c r="D106" s="63" t="s">
        <v>478</v>
      </c>
      <c r="E106" s="118">
        <v>1</v>
      </c>
      <c r="F106" s="113"/>
      <c r="G106" s="85"/>
      <c r="H106" s="86"/>
    </row>
    <row r="107" spans="1:8" ht="12" customHeight="1">
      <c r="A107" s="24"/>
      <c r="B107" s="31"/>
      <c r="C107" s="100"/>
      <c r="D107" s="63" t="s">
        <v>479</v>
      </c>
      <c r="E107" s="118">
        <v>1</v>
      </c>
      <c r="F107" s="113"/>
      <c r="G107" s="85"/>
      <c r="H107" s="86"/>
    </row>
    <row r="108" spans="1:8" ht="12" customHeight="1">
      <c r="A108" s="24"/>
      <c r="B108" s="31"/>
      <c r="C108" s="100"/>
      <c r="D108" s="63" t="s">
        <v>480</v>
      </c>
      <c r="E108" s="118">
        <v>1</v>
      </c>
      <c r="F108" s="113"/>
      <c r="G108" s="85"/>
      <c r="H108" s="86"/>
    </row>
    <row r="109" spans="1:8" ht="11.25" customHeight="1">
      <c r="A109" s="24"/>
      <c r="B109" s="31"/>
      <c r="C109" s="100"/>
      <c r="D109" s="63" t="s">
        <v>481</v>
      </c>
      <c r="E109" s="118">
        <v>1</v>
      </c>
      <c r="F109" s="113"/>
      <c r="G109" s="85"/>
      <c r="H109" s="86"/>
    </row>
    <row r="110" spans="1:8" ht="12" customHeight="1">
      <c r="A110" s="24"/>
      <c r="B110" s="31"/>
      <c r="C110" s="100"/>
      <c r="D110" s="63" t="s">
        <v>482</v>
      </c>
      <c r="E110" s="118">
        <v>1</v>
      </c>
      <c r="F110" s="113"/>
      <c r="G110" s="85"/>
      <c r="H110" s="86"/>
    </row>
    <row r="111" spans="1:8" ht="11.25" customHeight="1">
      <c r="A111" s="24"/>
      <c r="B111" s="31"/>
      <c r="C111" s="100"/>
      <c r="D111" s="63" t="s">
        <v>483</v>
      </c>
      <c r="E111" s="118">
        <v>1</v>
      </c>
      <c r="F111" s="113"/>
      <c r="G111" s="85"/>
      <c r="H111" s="86"/>
    </row>
    <row r="112" spans="1:8" ht="10.5" customHeight="1">
      <c r="A112" s="24"/>
      <c r="B112" s="31"/>
      <c r="C112" s="100"/>
      <c r="D112" s="63" t="s">
        <v>484</v>
      </c>
      <c r="E112" s="118">
        <v>1</v>
      </c>
      <c r="F112" s="113"/>
      <c r="G112" s="85"/>
      <c r="H112" s="86"/>
    </row>
    <row r="113" spans="1:8" ht="12" customHeight="1" thickBot="1">
      <c r="A113" s="29"/>
      <c r="B113" s="34"/>
      <c r="C113" s="111"/>
      <c r="D113" s="66" t="s">
        <v>485</v>
      </c>
      <c r="E113" s="119">
        <v>1</v>
      </c>
      <c r="F113" s="114"/>
      <c r="G113" s="99"/>
      <c r="H113" s="87"/>
    </row>
    <row r="114" spans="1:8" ht="14.25" customHeight="1">
      <c r="A114" s="28">
        <v>4</v>
      </c>
      <c r="B114" s="55" t="s">
        <v>632</v>
      </c>
      <c r="C114" s="108"/>
      <c r="D114" s="59" t="s">
        <v>111</v>
      </c>
      <c r="E114" s="60">
        <v>1</v>
      </c>
      <c r="F114" s="120"/>
      <c r="G114" s="93"/>
      <c r="H114" s="94"/>
    </row>
    <row r="115" spans="1:8" ht="16.5" thickBot="1">
      <c r="A115" s="109"/>
      <c r="B115" s="110"/>
      <c r="C115" s="111"/>
      <c r="D115" s="66" t="s">
        <v>112</v>
      </c>
      <c r="E115" s="67">
        <v>22</v>
      </c>
      <c r="F115" s="114"/>
      <c r="G115" s="99"/>
      <c r="H115" s="87"/>
    </row>
    <row r="116" spans="1:8" ht="24" customHeight="1" thickBot="1">
      <c r="A116" s="369" t="s">
        <v>643</v>
      </c>
      <c r="B116" s="356"/>
      <c r="C116" s="356"/>
      <c r="D116" s="356"/>
      <c r="E116" s="370"/>
      <c r="F116" s="14"/>
      <c r="G116" s="14"/>
      <c r="H116" s="14"/>
    </row>
    <row r="117" spans="1:8" ht="34.5" customHeight="1" thickBot="1">
      <c r="A117" s="28">
        <v>1</v>
      </c>
      <c r="B117" s="238" t="s">
        <v>596</v>
      </c>
      <c r="C117" s="76"/>
      <c r="D117" s="59"/>
      <c r="E117" s="60"/>
      <c r="F117" s="217"/>
      <c r="G117" s="108"/>
      <c r="H117" s="218"/>
    </row>
    <row r="118" spans="1:8" ht="15">
      <c r="A118" s="28">
        <v>2</v>
      </c>
      <c r="B118" s="55" t="s">
        <v>576</v>
      </c>
      <c r="C118" s="76"/>
      <c r="D118" s="59" t="s">
        <v>87</v>
      </c>
      <c r="E118" s="60">
        <v>1</v>
      </c>
      <c r="F118" s="219"/>
      <c r="G118" s="220"/>
      <c r="H118" s="221"/>
    </row>
    <row r="119" spans="1:8" ht="15.75" thickBot="1">
      <c r="A119" s="29"/>
      <c r="B119" s="34"/>
      <c r="C119" s="75"/>
      <c r="D119" s="66" t="s">
        <v>315</v>
      </c>
      <c r="E119" s="67">
        <v>1</v>
      </c>
      <c r="F119" s="222"/>
      <c r="G119" s="223"/>
      <c r="H119" s="224"/>
    </row>
    <row r="120" spans="1:8" ht="24" customHeight="1" thickBot="1">
      <c r="A120" s="355" t="s">
        <v>629</v>
      </c>
      <c r="B120" s="356"/>
      <c r="C120" s="356"/>
      <c r="D120" s="356"/>
      <c r="E120" s="357"/>
      <c r="F120" s="225"/>
      <c r="G120" s="226"/>
      <c r="H120" s="227"/>
    </row>
    <row r="121" spans="1:8" ht="24.75" customHeight="1" thickBot="1">
      <c r="A121" s="28">
        <v>1</v>
      </c>
      <c r="B121" s="30" t="s">
        <v>333</v>
      </c>
      <c r="C121" s="108"/>
      <c r="D121" s="239" t="s">
        <v>456</v>
      </c>
      <c r="E121" s="242">
        <v>1</v>
      </c>
      <c r="F121" s="69"/>
      <c r="G121" s="70"/>
      <c r="H121" s="68"/>
    </row>
    <row r="122" spans="1:8" ht="26.25" customHeight="1" thickBot="1">
      <c r="A122" s="24"/>
      <c r="B122" s="31"/>
      <c r="C122" s="100"/>
      <c r="D122" s="239" t="s">
        <v>457</v>
      </c>
      <c r="E122" s="243">
        <v>1</v>
      </c>
      <c r="F122" s="69"/>
      <c r="G122" s="70"/>
      <c r="H122" s="68"/>
    </row>
    <row r="123" spans="1:8" ht="26.25" customHeight="1" thickBot="1">
      <c r="A123" s="24"/>
      <c r="B123" s="31"/>
      <c r="C123" s="100"/>
      <c r="D123" s="63" t="s">
        <v>490</v>
      </c>
      <c r="E123" s="64">
        <v>1</v>
      </c>
      <c r="F123" s="69"/>
      <c r="G123" s="70"/>
      <c r="H123" s="68"/>
    </row>
    <row r="124" spans="1:8" ht="16.5" customHeight="1" thickBot="1">
      <c r="A124" s="24"/>
      <c r="B124" s="31"/>
      <c r="C124" s="111"/>
      <c r="D124" s="239" t="s">
        <v>169</v>
      </c>
      <c r="E124" s="242">
        <v>1</v>
      </c>
      <c r="F124" s="69"/>
      <c r="G124" s="70"/>
      <c r="H124" s="68"/>
    </row>
    <row r="125" spans="1:8" ht="16.5" customHeight="1" thickBot="1">
      <c r="A125" s="28">
        <v>2</v>
      </c>
      <c r="B125" s="30" t="s">
        <v>332</v>
      </c>
      <c r="C125" s="108"/>
      <c r="D125" s="63" t="s">
        <v>167</v>
      </c>
      <c r="E125" s="65">
        <v>1</v>
      </c>
      <c r="F125" s="69"/>
      <c r="G125" s="70"/>
      <c r="H125" s="68"/>
    </row>
    <row r="126" spans="1:8" ht="16.5" customHeight="1" thickBot="1">
      <c r="A126" s="29"/>
      <c r="B126" s="33"/>
      <c r="C126" s="111"/>
      <c r="D126" s="63" t="s">
        <v>168</v>
      </c>
      <c r="E126" s="65">
        <v>1</v>
      </c>
      <c r="F126" s="69"/>
      <c r="G126" s="70"/>
      <c r="H126" s="68"/>
    </row>
    <row r="127" spans="1:8" ht="16.5" customHeight="1" thickBot="1">
      <c r="A127" s="28">
        <v>3</v>
      </c>
      <c r="B127" s="30" t="s">
        <v>334</v>
      </c>
      <c r="C127" s="108"/>
      <c r="D127" s="63" t="s">
        <v>163</v>
      </c>
      <c r="E127" s="65">
        <v>1</v>
      </c>
      <c r="F127" s="69"/>
      <c r="G127" s="70"/>
      <c r="H127" s="68"/>
    </row>
    <row r="128" spans="1:8" ht="16.5" customHeight="1" thickBot="1">
      <c r="A128" s="24"/>
      <c r="B128" s="32"/>
      <c r="C128" s="100"/>
      <c r="D128" s="63" t="s">
        <v>164</v>
      </c>
      <c r="E128" s="65">
        <v>1</v>
      </c>
      <c r="F128" s="69"/>
      <c r="G128" s="70"/>
      <c r="H128" s="68"/>
    </row>
    <row r="129" spans="1:8" ht="16.5" customHeight="1" thickBot="1">
      <c r="A129" s="24"/>
      <c r="B129" s="32"/>
      <c r="C129" s="100"/>
      <c r="D129" s="63" t="s">
        <v>165</v>
      </c>
      <c r="E129" s="65">
        <v>1</v>
      </c>
      <c r="F129" s="69"/>
      <c r="G129" s="70"/>
      <c r="H129" s="68"/>
    </row>
    <row r="130" spans="1:8" ht="16.5" customHeight="1" thickBot="1">
      <c r="A130" s="29"/>
      <c r="B130" s="33"/>
      <c r="C130" s="111"/>
      <c r="D130" s="85" t="s">
        <v>166</v>
      </c>
      <c r="E130" s="230">
        <v>1</v>
      </c>
      <c r="F130" s="69"/>
      <c r="G130" s="70"/>
      <c r="H130" s="68"/>
    </row>
    <row r="131" spans="1:8" ht="16.5" customHeight="1" thickBot="1">
      <c r="A131" s="28">
        <v>4</v>
      </c>
      <c r="B131" s="30" t="s">
        <v>331</v>
      </c>
      <c r="C131" s="108"/>
      <c r="D131" s="235" t="s">
        <v>170</v>
      </c>
      <c r="E131" s="232">
        <v>3</v>
      </c>
      <c r="F131" s="69"/>
      <c r="G131" s="70"/>
      <c r="H131" s="68"/>
    </row>
    <row r="132" spans="1:8" ht="16.5" customHeight="1" thickBot="1">
      <c r="A132" s="29"/>
      <c r="B132" s="33"/>
      <c r="C132" s="111"/>
      <c r="D132" s="236" t="s">
        <v>171</v>
      </c>
      <c r="E132" s="152">
        <v>1</v>
      </c>
      <c r="F132" s="69"/>
      <c r="G132" s="70"/>
      <c r="H132" s="68"/>
    </row>
    <row r="133" spans="1:8" ht="30.75" thickBot="1">
      <c r="A133" s="28">
        <v>5</v>
      </c>
      <c r="B133" s="30" t="s">
        <v>335</v>
      </c>
      <c r="C133" s="108"/>
      <c r="D133" s="133" t="s">
        <v>386</v>
      </c>
      <c r="E133" s="232">
        <v>22</v>
      </c>
      <c r="F133" s="69"/>
      <c r="G133" s="70"/>
      <c r="H133" s="68"/>
    </row>
    <row r="134" spans="1:8" ht="24" thickBot="1">
      <c r="A134" s="24"/>
      <c r="B134" s="32"/>
      <c r="C134" s="100"/>
      <c r="D134" s="231" t="s">
        <v>140</v>
      </c>
      <c r="E134" s="65">
        <v>1</v>
      </c>
      <c r="F134" s="69"/>
      <c r="G134" s="70"/>
      <c r="H134" s="68"/>
    </row>
    <row r="135" spans="1:8" ht="15.75" thickBot="1">
      <c r="A135" s="24"/>
      <c r="B135" s="32"/>
      <c r="C135" s="100"/>
      <c r="D135" s="231" t="s">
        <v>141</v>
      </c>
      <c r="E135" s="65">
        <v>1</v>
      </c>
      <c r="F135" s="69"/>
      <c r="G135" s="70"/>
      <c r="H135" s="68"/>
    </row>
    <row r="136" spans="1:8" ht="15.75" thickBot="1">
      <c r="A136" s="24"/>
      <c r="B136" s="32"/>
      <c r="C136" s="100"/>
      <c r="D136" s="231" t="s">
        <v>142</v>
      </c>
      <c r="E136" s="65">
        <v>1</v>
      </c>
      <c r="F136" s="69"/>
      <c r="G136" s="70"/>
      <c r="H136" s="68"/>
    </row>
    <row r="137" spans="1:8" ht="24" thickBot="1">
      <c r="A137" s="24"/>
      <c r="B137" s="32"/>
      <c r="C137" s="100"/>
      <c r="D137" s="231" t="s">
        <v>143</v>
      </c>
      <c r="E137" s="65">
        <v>1</v>
      </c>
      <c r="F137" s="69"/>
      <c r="G137" s="70"/>
      <c r="H137" s="68"/>
    </row>
    <row r="138" spans="1:8" ht="24" thickBot="1">
      <c r="A138" s="24"/>
      <c r="B138" s="32"/>
      <c r="C138" s="100"/>
      <c r="D138" s="231" t="s">
        <v>144</v>
      </c>
      <c r="E138" s="65">
        <v>1</v>
      </c>
      <c r="F138" s="69"/>
      <c r="G138" s="70"/>
      <c r="H138" s="68"/>
    </row>
    <row r="139" spans="1:8" ht="24" thickBot="1">
      <c r="A139" s="24"/>
      <c r="B139" s="32"/>
      <c r="C139" s="100"/>
      <c r="D139" s="231" t="s">
        <v>145</v>
      </c>
      <c r="E139" s="65">
        <v>1</v>
      </c>
      <c r="F139" s="69"/>
      <c r="G139" s="70"/>
      <c r="H139" s="68"/>
    </row>
    <row r="140" spans="1:8" ht="15.75" thickBot="1">
      <c r="A140" s="24"/>
      <c r="B140" s="32"/>
      <c r="C140" s="100"/>
      <c r="D140" s="231" t="s">
        <v>146</v>
      </c>
      <c r="E140" s="65">
        <v>1</v>
      </c>
      <c r="F140" s="69"/>
      <c r="G140" s="70"/>
      <c r="H140" s="68"/>
    </row>
    <row r="141" spans="1:8" ht="24" thickBot="1">
      <c r="A141" s="24"/>
      <c r="B141" s="32"/>
      <c r="C141" s="100"/>
      <c r="D141" s="231" t="s">
        <v>147</v>
      </c>
      <c r="E141" s="65">
        <v>1</v>
      </c>
      <c r="F141" s="69"/>
      <c r="G141" s="70"/>
      <c r="H141" s="68"/>
    </row>
    <row r="142" spans="1:8" ht="24" thickBot="1">
      <c r="A142" s="24"/>
      <c r="B142" s="32"/>
      <c r="C142" s="100"/>
      <c r="D142" s="231" t="s">
        <v>148</v>
      </c>
      <c r="E142" s="65">
        <v>1</v>
      </c>
      <c r="F142" s="69"/>
      <c r="G142" s="70"/>
      <c r="H142" s="68"/>
    </row>
    <row r="143" spans="1:8" ht="15.75" thickBot="1">
      <c r="A143" s="24"/>
      <c r="B143" s="32"/>
      <c r="C143" s="100"/>
      <c r="D143" s="231" t="s">
        <v>149</v>
      </c>
      <c r="E143" s="65">
        <v>1</v>
      </c>
      <c r="F143" s="69"/>
      <c r="G143" s="70"/>
      <c r="H143" s="68"/>
    </row>
    <row r="144" spans="1:8" ht="24" thickBot="1">
      <c r="A144" s="24"/>
      <c r="B144" s="32"/>
      <c r="C144" s="100"/>
      <c r="D144" s="231" t="s">
        <v>150</v>
      </c>
      <c r="E144" s="65">
        <v>1</v>
      </c>
      <c r="F144" s="69"/>
      <c r="G144" s="70"/>
      <c r="H144" s="68"/>
    </row>
    <row r="145" spans="1:8" ht="15.75" thickBot="1">
      <c r="A145" s="24"/>
      <c r="B145" s="32"/>
      <c r="C145" s="100"/>
      <c r="D145" s="231" t="s">
        <v>151</v>
      </c>
      <c r="E145" s="65">
        <v>1</v>
      </c>
      <c r="F145" s="69"/>
      <c r="G145" s="70"/>
      <c r="H145" s="68"/>
    </row>
    <row r="146" spans="1:8" ht="15.75" thickBot="1">
      <c r="A146" s="24"/>
      <c r="B146" s="32"/>
      <c r="C146" s="100"/>
      <c r="D146" s="231" t="s">
        <v>152</v>
      </c>
      <c r="E146" s="65">
        <v>1</v>
      </c>
      <c r="F146" s="69"/>
      <c r="G146" s="70"/>
      <c r="H146" s="68"/>
    </row>
    <row r="147" spans="1:8" ht="15.75" thickBot="1">
      <c r="A147" s="24"/>
      <c r="B147" s="32"/>
      <c r="C147" s="100"/>
      <c r="D147" s="231" t="s">
        <v>153</v>
      </c>
      <c r="E147" s="65">
        <v>1</v>
      </c>
      <c r="F147" s="69"/>
      <c r="G147" s="70"/>
      <c r="H147" s="68"/>
    </row>
    <row r="148" spans="1:8" ht="15.75" thickBot="1">
      <c r="A148" s="24"/>
      <c r="B148" s="32"/>
      <c r="C148" s="100"/>
      <c r="D148" s="231" t="s">
        <v>154</v>
      </c>
      <c r="E148" s="65">
        <v>1</v>
      </c>
      <c r="F148" s="69"/>
      <c r="G148" s="70"/>
      <c r="H148" s="68"/>
    </row>
    <row r="149" spans="1:8" ht="15.75" thickBot="1">
      <c r="A149" s="24"/>
      <c r="B149" s="32"/>
      <c r="C149" s="100"/>
      <c r="D149" s="231" t="s">
        <v>155</v>
      </c>
      <c r="E149" s="65">
        <v>1</v>
      </c>
      <c r="F149" s="69"/>
      <c r="G149" s="70"/>
      <c r="H149" s="68"/>
    </row>
    <row r="150" spans="1:8" ht="24" thickBot="1">
      <c r="A150" s="24"/>
      <c r="B150" s="32"/>
      <c r="C150" s="100"/>
      <c r="D150" s="231" t="s">
        <v>159</v>
      </c>
      <c r="E150" s="65">
        <v>1</v>
      </c>
      <c r="F150" s="69"/>
      <c r="G150" s="70"/>
      <c r="H150" s="68"/>
    </row>
    <row r="151" spans="1:8" ht="15.75" thickBot="1">
      <c r="A151" s="24"/>
      <c r="B151" s="32"/>
      <c r="C151" s="100"/>
      <c r="D151" s="231" t="s">
        <v>160</v>
      </c>
      <c r="E151" s="65">
        <v>1</v>
      </c>
      <c r="F151" s="69"/>
      <c r="G151" s="70"/>
      <c r="H151" s="68"/>
    </row>
    <row r="152" spans="1:8" ht="15.75" thickBot="1">
      <c r="A152" s="24"/>
      <c r="B152" s="32"/>
      <c r="C152" s="100"/>
      <c r="D152" s="231" t="s">
        <v>161</v>
      </c>
      <c r="E152" s="65">
        <v>1</v>
      </c>
      <c r="F152" s="69"/>
      <c r="G152" s="70"/>
      <c r="H152" s="68"/>
    </row>
    <row r="153" spans="1:8" ht="15.75" thickBot="1">
      <c r="A153" s="24"/>
      <c r="B153" s="32"/>
      <c r="C153" s="100"/>
      <c r="D153" s="231" t="s">
        <v>162</v>
      </c>
      <c r="E153" s="152">
        <v>1</v>
      </c>
      <c r="F153" s="69"/>
      <c r="G153" s="70"/>
      <c r="H153" s="68"/>
    </row>
    <row r="154" spans="1:8" ht="16.5" customHeight="1" thickBot="1">
      <c r="A154" s="37">
        <v>6</v>
      </c>
      <c r="B154" s="39" t="s">
        <v>431</v>
      </c>
      <c r="C154" s="126"/>
      <c r="D154" s="231" t="s">
        <v>491</v>
      </c>
      <c r="E154" s="65">
        <v>1</v>
      </c>
      <c r="F154" s="69"/>
      <c r="G154" s="70"/>
      <c r="H154" s="68"/>
    </row>
    <row r="155" spans="1:8" ht="16.5" customHeight="1" thickBot="1">
      <c r="A155" s="24"/>
      <c r="B155" s="32"/>
      <c r="C155" s="100"/>
      <c r="D155" s="231" t="s">
        <v>492</v>
      </c>
      <c r="E155" s="65">
        <v>1</v>
      </c>
      <c r="F155" s="69"/>
      <c r="G155" s="70"/>
      <c r="H155" s="68"/>
    </row>
    <row r="156" spans="1:8" ht="16.5" customHeight="1" thickBot="1">
      <c r="A156" s="24"/>
      <c r="B156" s="32"/>
      <c r="C156" s="100"/>
      <c r="D156" s="231" t="s">
        <v>493</v>
      </c>
      <c r="E156" s="65">
        <v>1</v>
      </c>
      <c r="F156" s="69"/>
      <c r="G156" s="70"/>
      <c r="H156" s="68"/>
    </row>
    <row r="157" spans="1:8" ht="16.5" customHeight="1" thickBot="1">
      <c r="A157" s="37">
        <v>7</v>
      </c>
      <c r="B157" s="39" t="s">
        <v>417</v>
      </c>
      <c r="C157" s="126"/>
      <c r="D157" s="231" t="s">
        <v>494</v>
      </c>
      <c r="E157" s="65">
        <v>1</v>
      </c>
      <c r="F157" s="69"/>
      <c r="G157" s="70"/>
      <c r="H157" s="68"/>
    </row>
    <row r="158" spans="1:8" ht="16.5" customHeight="1" thickBot="1">
      <c r="A158" s="24"/>
      <c r="B158" s="32"/>
      <c r="C158" s="100"/>
      <c r="D158" s="231" t="s">
        <v>495</v>
      </c>
      <c r="E158" s="65">
        <v>1</v>
      </c>
      <c r="F158" s="69"/>
      <c r="G158" s="70"/>
      <c r="H158" s="68"/>
    </row>
    <row r="159" spans="1:8" ht="16.5" customHeight="1" thickBot="1">
      <c r="A159" s="24"/>
      <c r="B159" s="32"/>
      <c r="C159" s="100"/>
      <c r="D159" s="231" t="s">
        <v>496</v>
      </c>
      <c r="E159" s="65">
        <v>1</v>
      </c>
      <c r="F159" s="69"/>
      <c r="G159" s="70"/>
      <c r="H159" s="68"/>
    </row>
    <row r="160" spans="1:8" ht="16.5" customHeight="1" thickBot="1">
      <c r="A160" s="24"/>
      <c r="B160" s="32"/>
      <c r="C160" s="100"/>
      <c r="D160" s="231" t="s">
        <v>497</v>
      </c>
      <c r="E160" s="65">
        <v>1</v>
      </c>
      <c r="F160" s="69"/>
      <c r="G160" s="70"/>
      <c r="H160" s="68"/>
    </row>
    <row r="161" spans="1:8" ht="16.5" customHeight="1" thickBot="1">
      <c r="A161" s="24"/>
      <c r="B161" s="32"/>
      <c r="C161" s="100"/>
      <c r="D161" s="231" t="s">
        <v>498</v>
      </c>
      <c r="E161" s="65">
        <v>1</v>
      </c>
      <c r="F161" s="69"/>
      <c r="G161" s="70"/>
      <c r="H161" s="68"/>
    </row>
    <row r="162" spans="1:8" ht="16.5" customHeight="1" thickBot="1">
      <c r="A162" s="37">
        <v>8</v>
      </c>
      <c r="B162" s="39" t="s">
        <v>432</v>
      </c>
      <c r="C162" s="126"/>
      <c r="D162" s="231" t="s">
        <v>499</v>
      </c>
      <c r="E162" s="65">
        <v>1</v>
      </c>
      <c r="F162" s="69"/>
      <c r="G162" s="70"/>
      <c r="H162" s="68"/>
    </row>
    <row r="163" spans="1:8" ht="16.5" customHeight="1" thickBot="1">
      <c r="A163" s="24"/>
      <c r="B163" s="32"/>
      <c r="C163" s="100"/>
      <c r="D163" s="245" t="s">
        <v>515</v>
      </c>
      <c r="E163" s="65">
        <v>1</v>
      </c>
      <c r="F163" s="69"/>
      <c r="G163" s="70"/>
      <c r="H163" s="68"/>
    </row>
    <row r="164" spans="1:8" ht="16.5" customHeight="1" thickBot="1">
      <c r="A164" s="24"/>
      <c r="B164" s="32"/>
      <c r="C164" s="100"/>
      <c r="D164" s="244" t="s">
        <v>500</v>
      </c>
      <c r="E164" s="65">
        <v>1</v>
      </c>
      <c r="F164" s="69"/>
      <c r="G164" s="70"/>
      <c r="H164" s="68"/>
    </row>
    <row r="165" spans="1:8" ht="16.5" customHeight="1" thickBot="1">
      <c r="A165" s="24"/>
      <c r="B165" s="32"/>
      <c r="C165" s="100"/>
      <c r="D165" s="231" t="s">
        <v>501</v>
      </c>
      <c r="E165" s="65">
        <v>1</v>
      </c>
      <c r="F165" s="69"/>
      <c r="G165" s="70"/>
      <c r="H165" s="68"/>
    </row>
    <row r="166" spans="1:8" ht="16.5" customHeight="1" thickBot="1">
      <c r="A166" s="37">
        <v>9</v>
      </c>
      <c r="B166" s="39" t="s">
        <v>433</v>
      </c>
      <c r="C166" s="126"/>
      <c r="D166" s="63" t="s">
        <v>502</v>
      </c>
      <c r="E166" s="233">
        <v>1</v>
      </c>
      <c r="F166" s="69"/>
      <c r="G166" s="70"/>
      <c r="H166" s="68"/>
    </row>
    <row r="167" spans="1:8" ht="16.5" customHeight="1" thickBot="1">
      <c r="A167" s="37"/>
      <c r="B167" s="234"/>
      <c r="C167" s="126"/>
      <c r="D167" s="63" t="s">
        <v>503</v>
      </c>
      <c r="E167" s="233">
        <v>2</v>
      </c>
      <c r="F167" s="69"/>
      <c r="G167" s="70"/>
      <c r="H167" s="68"/>
    </row>
    <row r="168" spans="1:8" ht="16.5" customHeight="1" thickBot="1">
      <c r="A168" s="37"/>
      <c r="B168" s="234"/>
      <c r="C168" s="126"/>
      <c r="D168" s="231" t="s">
        <v>495</v>
      </c>
      <c r="E168" s="65">
        <v>1</v>
      </c>
      <c r="F168" s="69"/>
      <c r="G168" s="70"/>
      <c r="H168" s="68"/>
    </row>
    <row r="169" spans="1:8" ht="30" customHeight="1" thickBot="1">
      <c r="A169" s="37">
        <v>10</v>
      </c>
      <c r="B169" s="234" t="s">
        <v>434</v>
      </c>
      <c r="C169" s="126"/>
      <c r="D169" s="63"/>
      <c r="E169" s="233"/>
      <c r="F169" s="69"/>
      <c r="G169" s="70"/>
      <c r="H169" s="68"/>
    </row>
    <row r="170" spans="1:8" ht="16.5" customHeight="1" thickBot="1">
      <c r="A170" s="28">
        <v>11</v>
      </c>
      <c r="B170" s="30" t="s">
        <v>628</v>
      </c>
      <c r="C170" s="108"/>
      <c r="D170" s="63" t="s">
        <v>384</v>
      </c>
      <c r="E170" s="65">
        <v>22</v>
      </c>
      <c r="F170" s="69"/>
      <c r="G170" s="70"/>
      <c r="H170" s="68"/>
    </row>
    <row r="171" spans="1:8" ht="16.5" customHeight="1" thickBot="1">
      <c r="A171" s="24"/>
      <c r="B171" s="32"/>
      <c r="C171" s="100"/>
      <c r="D171" s="231" t="s">
        <v>486</v>
      </c>
      <c r="E171" s="65">
        <v>1</v>
      </c>
      <c r="F171" s="69"/>
      <c r="G171" s="70"/>
      <c r="H171" s="68"/>
    </row>
    <row r="172" spans="1:8" ht="16.5" customHeight="1" thickBot="1">
      <c r="A172" s="24"/>
      <c r="B172" s="32"/>
      <c r="C172" s="100"/>
      <c r="D172" s="231" t="s">
        <v>487</v>
      </c>
      <c r="E172" s="65">
        <v>1</v>
      </c>
      <c r="F172" s="69"/>
      <c r="G172" s="70"/>
      <c r="H172" s="68"/>
    </row>
    <row r="173" spans="1:8" ht="16.5" customHeight="1" thickBot="1">
      <c r="A173" s="24"/>
      <c r="B173" s="32"/>
      <c r="C173" s="100"/>
      <c r="D173" s="231" t="s">
        <v>385</v>
      </c>
      <c r="E173" s="65">
        <v>1</v>
      </c>
      <c r="F173" s="69"/>
      <c r="G173" s="70"/>
      <c r="H173" s="68"/>
    </row>
    <row r="174" spans="1:8" ht="16.5" customHeight="1" thickBot="1">
      <c r="A174" s="37">
        <v>12</v>
      </c>
      <c r="B174" s="234" t="s">
        <v>336</v>
      </c>
      <c r="C174" s="126"/>
      <c r="D174" s="63"/>
      <c r="E174" s="233"/>
      <c r="F174" s="69"/>
      <c r="G174" s="70"/>
      <c r="H174" s="68"/>
    </row>
    <row r="175" spans="1:8" ht="16.5" customHeight="1" thickBot="1">
      <c r="A175" s="37">
        <v>13</v>
      </c>
      <c r="B175" s="39" t="s">
        <v>418</v>
      </c>
      <c r="C175" s="126"/>
      <c r="D175" s="85" t="s">
        <v>504</v>
      </c>
      <c r="E175" s="65">
        <v>22</v>
      </c>
      <c r="F175" s="69"/>
      <c r="G175" s="70"/>
      <c r="H175" s="68"/>
    </row>
    <row r="176" spans="1:8" ht="16.5" customHeight="1" thickBot="1">
      <c r="A176" s="24"/>
      <c r="B176" s="32"/>
      <c r="C176" s="100"/>
      <c r="D176" s="231" t="s">
        <v>505</v>
      </c>
      <c r="E176" s="65">
        <v>1</v>
      </c>
      <c r="F176" s="69"/>
      <c r="G176" s="70"/>
      <c r="H176" s="68"/>
    </row>
    <row r="177" spans="1:8" ht="16.5" customHeight="1" thickBot="1">
      <c r="A177" s="24"/>
      <c r="B177" s="32"/>
      <c r="C177" s="100"/>
      <c r="D177" s="231" t="s">
        <v>506</v>
      </c>
      <c r="E177" s="65">
        <v>1</v>
      </c>
      <c r="F177" s="69"/>
      <c r="G177" s="70"/>
      <c r="H177" s="68"/>
    </row>
    <row r="178" spans="1:8" ht="16.5" customHeight="1" thickBot="1">
      <c r="A178" s="24"/>
      <c r="B178" s="32"/>
      <c r="C178" s="100"/>
      <c r="D178" s="85" t="s">
        <v>507</v>
      </c>
      <c r="E178" s="65">
        <v>1</v>
      </c>
      <c r="F178" s="69"/>
      <c r="G178" s="70"/>
      <c r="H178" s="68"/>
    </row>
    <row r="179" spans="1:8" ht="16.5" customHeight="1" thickBot="1">
      <c r="A179" s="24"/>
      <c r="B179" s="32"/>
      <c r="C179" s="100"/>
      <c r="D179" s="244" t="s">
        <v>508</v>
      </c>
      <c r="E179" s="65">
        <v>1</v>
      </c>
      <c r="F179" s="69"/>
      <c r="G179" s="70"/>
      <c r="H179" s="68"/>
    </row>
    <row r="180" spans="1:8" ht="16.5" customHeight="1" thickBot="1">
      <c r="A180" s="24"/>
      <c r="B180" s="32"/>
      <c r="C180" s="100"/>
      <c r="D180" s="244" t="s">
        <v>509</v>
      </c>
      <c r="E180" s="65">
        <v>1</v>
      </c>
      <c r="F180" s="69"/>
      <c r="G180" s="70"/>
      <c r="H180" s="68"/>
    </row>
    <row r="181" spans="1:8" ht="16.5" customHeight="1" thickBot="1">
      <c r="A181" s="24"/>
      <c r="B181" s="32"/>
      <c r="C181" s="100"/>
      <c r="D181" s="244" t="s">
        <v>510</v>
      </c>
      <c r="E181" s="65">
        <v>1</v>
      </c>
      <c r="F181" s="69"/>
      <c r="G181" s="70"/>
      <c r="H181" s="68"/>
    </row>
    <row r="182" spans="1:8" ht="16.5" customHeight="1" thickBot="1">
      <c r="A182" s="24"/>
      <c r="B182" s="32"/>
      <c r="C182" s="100"/>
      <c r="D182" s="244" t="s">
        <v>511</v>
      </c>
      <c r="E182" s="65">
        <v>1</v>
      </c>
      <c r="F182" s="69"/>
      <c r="G182" s="70"/>
      <c r="H182" s="68"/>
    </row>
    <row r="183" spans="1:8" ht="16.5" customHeight="1" thickBot="1">
      <c r="A183" s="24"/>
      <c r="B183" s="32"/>
      <c r="C183" s="100"/>
      <c r="D183" s="85" t="s">
        <v>512</v>
      </c>
      <c r="E183" s="65">
        <v>1</v>
      </c>
      <c r="F183" s="69"/>
      <c r="G183" s="70"/>
      <c r="H183" s="68"/>
    </row>
    <row r="184" spans="1:8" ht="16.5" customHeight="1" thickBot="1">
      <c r="A184" s="24"/>
      <c r="B184" s="32"/>
      <c r="C184" s="100"/>
      <c r="D184" s="85" t="s">
        <v>513</v>
      </c>
      <c r="E184" s="65">
        <v>1</v>
      </c>
      <c r="F184" s="69"/>
      <c r="G184" s="70"/>
      <c r="H184" s="68"/>
    </row>
    <row r="185" spans="1:8" ht="16.5" customHeight="1" thickBot="1">
      <c r="A185" s="24"/>
      <c r="B185" s="32"/>
      <c r="C185" s="100"/>
      <c r="D185" s="85" t="s">
        <v>514</v>
      </c>
      <c r="E185" s="65">
        <v>1</v>
      </c>
      <c r="F185" s="69"/>
      <c r="G185" s="70"/>
      <c r="H185" s="68"/>
    </row>
    <row r="186" spans="1:8" ht="16.5" customHeight="1" thickBot="1">
      <c r="A186" s="37">
        <v>14</v>
      </c>
      <c r="B186" s="234" t="s">
        <v>419</v>
      </c>
      <c r="C186" s="126"/>
      <c r="D186" s="63"/>
      <c r="E186" s="233"/>
      <c r="F186" s="69"/>
      <c r="G186" s="70"/>
      <c r="H186" s="68"/>
    </row>
    <row r="187" spans="1:8" ht="45" customHeight="1" thickBot="1">
      <c r="A187" s="37">
        <v>15</v>
      </c>
      <c r="B187" s="234" t="s">
        <v>420</v>
      </c>
      <c r="C187" s="126"/>
      <c r="D187" s="63"/>
      <c r="E187" s="233"/>
      <c r="F187" s="69"/>
      <c r="G187" s="70"/>
      <c r="H187" s="68"/>
    </row>
    <row r="188" spans="1:8" ht="30.75" customHeight="1" thickBot="1">
      <c r="A188" s="37">
        <v>16</v>
      </c>
      <c r="B188" s="234" t="s">
        <v>421</v>
      </c>
      <c r="C188" s="126"/>
      <c r="D188" s="63"/>
      <c r="E188" s="233"/>
      <c r="F188" s="69"/>
      <c r="G188" s="70"/>
      <c r="H188" s="68"/>
    </row>
    <row r="189" spans="1:8" ht="45.75" thickBot="1">
      <c r="A189" s="37">
        <v>17</v>
      </c>
      <c r="B189" s="234" t="s">
        <v>422</v>
      </c>
      <c r="C189" s="126"/>
      <c r="D189" s="130"/>
      <c r="E189" s="237"/>
      <c r="F189" s="69"/>
      <c r="G189" s="70"/>
      <c r="H189" s="68"/>
    </row>
    <row r="190" spans="1:8" ht="59.25" customHeight="1" thickBot="1">
      <c r="A190" s="37">
        <v>18</v>
      </c>
      <c r="B190" s="234" t="s">
        <v>96</v>
      </c>
      <c r="C190" s="126"/>
      <c r="D190" s="103"/>
      <c r="E190" s="228"/>
      <c r="F190" s="69"/>
      <c r="G190" s="70"/>
      <c r="H190" s="68"/>
    </row>
    <row r="191" spans="1:8" ht="47.25" customHeight="1" thickBot="1">
      <c r="A191" s="37">
        <v>19</v>
      </c>
      <c r="B191" s="234" t="s">
        <v>423</v>
      </c>
      <c r="C191" s="126"/>
      <c r="D191" s="84"/>
      <c r="E191" s="68"/>
      <c r="F191" s="69"/>
      <c r="G191" s="70"/>
      <c r="H191" s="68"/>
    </row>
    <row r="192" spans="1:8" ht="33" customHeight="1" thickBot="1">
      <c r="A192" s="37">
        <v>20</v>
      </c>
      <c r="B192" s="234" t="s">
        <v>424</v>
      </c>
      <c r="C192" s="126"/>
      <c r="D192" s="130"/>
      <c r="E192" s="237"/>
      <c r="F192" s="69"/>
      <c r="G192" s="70"/>
      <c r="H192" s="68"/>
    </row>
    <row r="193" spans="1:8" ht="30.75" customHeight="1" thickBot="1">
      <c r="A193" s="24">
        <v>21</v>
      </c>
      <c r="B193" s="234" t="s">
        <v>425</v>
      </c>
      <c r="C193" s="74"/>
      <c r="D193" s="130"/>
      <c r="E193" s="237"/>
      <c r="F193" s="69"/>
      <c r="G193" s="70"/>
      <c r="H193" s="68"/>
    </row>
    <row r="194" spans="1:8" ht="44.25" customHeight="1" thickBot="1">
      <c r="A194" s="24">
        <v>22</v>
      </c>
      <c r="B194" s="234" t="s">
        <v>426</v>
      </c>
      <c r="C194" s="74"/>
      <c r="D194" s="130"/>
      <c r="E194" s="237"/>
      <c r="F194" s="69"/>
      <c r="G194" s="70"/>
      <c r="H194" s="68"/>
    </row>
    <row r="195" spans="1:8" ht="15" customHeight="1" thickBot="1">
      <c r="A195" s="24">
        <v>23</v>
      </c>
      <c r="B195" s="240" t="s">
        <v>427</v>
      </c>
      <c r="C195" s="74"/>
      <c r="D195" s="130"/>
      <c r="E195" s="237"/>
      <c r="F195" s="69"/>
      <c r="G195" s="70"/>
      <c r="H195" s="68"/>
    </row>
    <row r="196" spans="1:8" ht="15" customHeight="1" thickBot="1">
      <c r="A196" s="24"/>
      <c r="B196" s="31"/>
      <c r="C196" s="74"/>
      <c r="D196" s="130"/>
      <c r="E196" s="237"/>
      <c r="F196" s="69"/>
      <c r="G196" s="70"/>
      <c r="H196" s="68"/>
    </row>
    <row r="197" spans="1:8" ht="15">
      <c r="A197" s="14"/>
      <c r="B197" s="14"/>
      <c r="C197" s="14"/>
      <c r="D197" s="14"/>
      <c r="E197" s="14"/>
      <c r="F197" s="14"/>
      <c r="G197" s="14"/>
      <c r="H197" s="14"/>
    </row>
    <row r="198" spans="1:8" ht="15">
      <c r="A198" s="14"/>
      <c r="B198" s="14"/>
      <c r="C198" s="14"/>
      <c r="D198" s="14"/>
      <c r="E198" s="14"/>
      <c r="F198" s="14"/>
      <c r="G198" s="14"/>
      <c r="H198" s="14"/>
    </row>
    <row r="199" spans="1:8" ht="15">
      <c r="A199" s="14"/>
      <c r="B199" s="14"/>
      <c r="C199" s="14"/>
      <c r="D199" s="14"/>
      <c r="E199" s="14"/>
      <c r="F199" s="14"/>
      <c r="G199" s="14"/>
      <c r="H199" s="14"/>
    </row>
    <row r="200" spans="1:8" ht="15">
      <c r="A200" s="14"/>
      <c r="B200" s="14"/>
      <c r="C200" s="14"/>
      <c r="D200" s="14"/>
      <c r="E200" s="14"/>
      <c r="F200" s="14"/>
      <c r="G200" s="14"/>
      <c r="H200" s="14"/>
    </row>
    <row r="201" spans="1:8" ht="24" customHeight="1">
      <c r="A201" s="14"/>
      <c r="B201" s="14"/>
      <c r="C201" s="14"/>
      <c r="D201" s="14"/>
      <c r="E201" s="14"/>
      <c r="F201" s="14"/>
      <c r="G201" s="14"/>
      <c r="H201" s="14"/>
    </row>
    <row r="202" spans="1:8" ht="15">
      <c r="A202" s="14"/>
      <c r="B202" s="14"/>
      <c r="C202" s="14"/>
      <c r="D202" s="14"/>
      <c r="E202" s="14"/>
      <c r="F202" s="14"/>
      <c r="G202" s="14"/>
      <c r="H202" s="14"/>
    </row>
    <row r="203" spans="1:8" ht="15">
      <c r="A203" s="14"/>
      <c r="B203" s="14"/>
      <c r="C203" s="14"/>
      <c r="D203" s="14"/>
      <c r="E203" s="14"/>
      <c r="F203" s="14"/>
      <c r="G203" s="14"/>
      <c r="H203" s="14"/>
    </row>
    <row r="204" spans="1:8" ht="15">
      <c r="A204" s="14"/>
      <c r="B204" s="14"/>
      <c r="C204" s="14"/>
      <c r="D204" s="14"/>
      <c r="E204" s="14"/>
      <c r="F204" s="14"/>
      <c r="G204" s="14"/>
      <c r="H204" s="14"/>
    </row>
    <row r="205" spans="1:8" ht="15">
      <c r="A205" s="14"/>
      <c r="B205" s="14"/>
      <c r="C205" s="14"/>
      <c r="D205" s="14"/>
      <c r="E205" s="14"/>
      <c r="F205" s="14"/>
      <c r="G205" s="14"/>
      <c r="H205" s="14"/>
    </row>
    <row r="206" spans="1:8" ht="15">
      <c r="A206" s="14"/>
      <c r="B206" s="14"/>
      <c r="C206" s="14"/>
      <c r="D206" s="14"/>
      <c r="E206" s="14"/>
      <c r="F206" s="14"/>
      <c r="G206" s="14"/>
      <c r="H206" s="14"/>
    </row>
    <row r="207" spans="1:8" ht="15">
      <c r="A207" s="14"/>
      <c r="B207" s="14"/>
      <c r="C207" s="14"/>
      <c r="D207" s="14"/>
      <c r="E207" s="14"/>
      <c r="F207" s="14"/>
      <c r="G207" s="14"/>
      <c r="H207" s="14"/>
    </row>
    <row r="208" spans="1:8" ht="15">
      <c r="A208" s="14"/>
      <c r="B208" s="14"/>
      <c r="C208" s="14"/>
      <c r="D208" s="14"/>
      <c r="E208" s="14"/>
      <c r="F208" s="14"/>
      <c r="G208" s="14"/>
      <c r="H208" s="14"/>
    </row>
    <row r="209" spans="1:8" ht="15">
      <c r="A209" s="14"/>
      <c r="B209" s="14"/>
      <c r="C209" s="14"/>
      <c r="D209" s="14"/>
      <c r="E209" s="14"/>
      <c r="F209" s="14"/>
      <c r="G209" s="14"/>
      <c r="H209" s="14"/>
    </row>
    <row r="210" spans="1:8" ht="15">
      <c r="A210" s="14"/>
      <c r="B210" s="14"/>
      <c r="C210" s="14"/>
      <c r="D210" s="14"/>
      <c r="E210" s="14"/>
      <c r="F210" s="14"/>
      <c r="G210" s="14"/>
      <c r="H210" s="14"/>
    </row>
    <row r="211" spans="1:8" ht="15">
      <c r="A211" s="14"/>
      <c r="B211" s="14"/>
      <c r="C211" s="14"/>
      <c r="D211" s="14"/>
      <c r="E211" s="14"/>
      <c r="F211" s="14"/>
      <c r="G211" s="14"/>
      <c r="H211" s="14"/>
    </row>
    <row r="212" spans="1:8" ht="15">
      <c r="A212" s="14"/>
      <c r="B212" s="14"/>
      <c r="C212" s="14"/>
      <c r="D212" s="14"/>
      <c r="E212" s="14"/>
      <c r="F212" s="14"/>
      <c r="G212" s="14"/>
      <c r="H212" s="14"/>
    </row>
    <row r="213" spans="1:8" ht="15">
      <c r="A213" s="14"/>
      <c r="B213" s="14"/>
      <c r="C213" s="14"/>
      <c r="D213" s="14"/>
      <c r="E213" s="14"/>
      <c r="F213" s="14"/>
      <c r="G213" s="14"/>
      <c r="H213" s="14"/>
    </row>
    <row r="214" spans="1:8" ht="15">
      <c r="A214" s="14"/>
      <c r="B214" s="14"/>
      <c r="C214" s="14"/>
      <c r="D214" s="14"/>
      <c r="E214" s="14"/>
      <c r="F214" s="14"/>
      <c r="G214" s="14"/>
      <c r="H214" s="14"/>
    </row>
    <row r="215" spans="1:8" ht="15">
      <c r="A215" s="14"/>
      <c r="B215" s="14"/>
      <c r="C215" s="14"/>
      <c r="D215" s="14"/>
      <c r="E215" s="14"/>
      <c r="F215" s="14"/>
      <c r="G215" s="14"/>
      <c r="H215" s="14"/>
    </row>
    <row r="216" spans="1:8" ht="15">
      <c r="A216" s="14"/>
      <c r="B216" s="14"/>
      <c r="C216" s="14"/>
      <c r="D216" s="14"/>
      <c r="E216" s="14"/>
      <c r="F216" s="14"/>
      <c r="G216" s="14"/>
      <c r="H216" s="14"/>
    </row>
    <row r="217" spans="1:8" ht="15">
      <c r="A217" s="14"/>
      <c r="B217" s="14"/>
      <c r="C217" s="14"/>
      <c r="D217" s="14"/>
      <c r="E217" s="14"/>
      <c r="F217" s="14"/>
      <c r="G217" s="14"/>
      <c r="H217" s="14"/>
    </row>
    <row r="218" spans="1:8" ht="15">
      <c r="A218" s="14"/>
      <c r="B218" s="14"/>
      <c r="C218" s="14"/>
      <c r="D218" s="14"/>
      <c r="E218" s="14"/>
      <c r="F218" s="14"/>
      <c r="G218" s="14"/>
      <c r="H218" s="14"/>
    </row>
    <row r="219" spans="1:8" ht="15">
      <c r="A219" s="14"/>
      <c r="B219" s="14"/>
      <c r="C219" s="14"/>
      <c r="D219" s="14"/>
      <c r="E219" s="14"/>
      <c r="F219" s="14"/>
      <c r="G219" s="14"/>
      <c r="H219" s="14"/>
    </row>
    <row r="220" spans="1:8" ht="15">
      <c r="A220" s="14"/>
      <c r="B220" s="14"/>
      <c r="C220" s="14"/>
      <c r="D220" s="14"/>
      <c r="E220" s="14"/>
      <c r="F220" s="14"/>
      <c r="G220" s="14"/>
      <c r="H220" s="14"/>
    </row>
    <row r="221" spans="1:8" ht="15">
      <c r="A221" s="14"/>
      <c r="B221" s="14"/>
      <c r="C221" s="14"/>
      <c r="D221" s="14"/>
      <c r="E221" s="14"/>
      <c r="F221" s="14"/>
      <c r="G221" s="14"/>
      <c r="H221" s="14"/>
    </row>
    <row r="222" spans="1:8" ht="15">
      <c r="A222" s="14"/>
      <c r="B222" s="14"/>
      <c r="C222" s="14"/>
      <c r="D222" s="14"/>
      <c r="E222" s="14"/>
      <c r="F222" s="14"/>
      <c r="G222" s="14"/>
      <c r="H222" s="14"/>
    </row>
    <row r="223" spans="1:8" ht="15">
      <c r="A223" s="14"/>
      <c r="B223" s="14"/>
      <c r="C223" s="14"/>
      <c r="D223" s="14"/>
      <c r="E223" s="14"/>
      <c r="F223" s="14"/>
      <c r="G223" s="14"/>
      <c r="H223" s="14"/>
    </row>
    <row r="224" spans="1:8" ht="15">
      <c r="A224" s="14"/>
      <c r="B224" s="14"/>
      <c r="C224" s="14"/>
      <c r="D224" s="14"/>
      <c r="E224" s="14"/>
      <c r="F224" s="14"/>
      <c r="G224" s="14"/>
      <c r="H224" s="14"/>
    </row>
    <row r="225" spans="1:8" ht="15">
      <c r="A225" s="14"/>
      <c r="B225" s="14"/>
      <c r="C225" s="14"/>
      <c r="D225" s="14"/>
      <c r="E225" s="14"/>
      <c r="F225" s="14"/>
      <c r="G225" s="14"/>
      <c r="H225" s="14"/>
    </row>
    <row r="226" spans="1:8" ht="15">
      <c r="A226" s="14"/>
      <c r="B226" s="14"/>
      <c r="C226" s="14"/>
      <c r="D226" s="14"/>
      <c r="E226" s="14"/>
      <c r="F226" s="14"/>
      <c r="G226" s="14"/>
      <c r="H226" s="14"/>
    </row>
    <row r="227" spans="1:8" ht="15">
      <c r="A227" s="14"/>
      <c r="B227" s="14"/>
      <c r="C227" s="14"/>
      <c r="D227" s="14"/>
      <c r="E227" s="14"/>
      <c r="F227" s="14"/>
      <c r="G227" s="14"/>
      <c r="H227" s="14"/>
    </row>
    <row r="228" spans="1:8" ht="15">
      <c r="A228" s="14"/>
      <c r="B228" s="14"/>
      <c r="C228" s="14"/>
      <c r="D228" s="14"/>
      <c r="E228" s="14"/>
      <c r="F228" s="14"/>
      <c r="G228" s="14"/>
      <c r="H228" s="14"/>
    </row>
    <row r="229" spans="1:8" ht="15">
      <c r="A229" s="14"/>
      <c r="B229" s="14"/>
      <c r="C229" s="14"/>
      <c r="D229" s="14"/>
      <c r="E229" s="14"/>
      <c r="F229" s="14"/>
      <c r="G229" s="14"/>
      <c r="H229" s="14"/>
    </row>
    <row r="230" spans="1:8" ht="15">
      <c r="A230" s="14"/>
      <c r="B230" s="14"/>
      <c r="C230" s="14"/>
      <c r="D230" s="14"/>
      <c r="E230" s="14"/>
      <c r="F230" s="14"/>
      <c r="G230" s="14"/>
      <c r="H230" s="14"/>
    </row>
    <row r="231" spans="1:8" ht="15">
      <c r="A231" s="14"/>
      <c r="B231" s="14"/>
      <c r="C231" s="14"/>
      <c r="D231" s="14"/>
      <c r="E231" s="14"/>
      <c r="F231" s="14"/>
      <c r="G231" s="14"/>
      <c r="H231" s="14"/>
    </row>
    <row r="232" spans="1:8" ht="15">
      <c r="A232" s="14"/>
      <c r="B232" s="14"/>
      <c r="C232" s="14"/>
      <c r="D232" s="14"/>
      <c r="E232" s="14"/>
      <c r="F232" s="14"/>
      <c r="G232" s="14"/>
      <c r="H232" s="14"/>
    </row>
    <row r="233" spans="1:8" ht="15">
      <c r="A233" s="14"/>
      <c r="B233" s="14"/>
      <c r="C233" s="14"/>
      <c r="D233" s="14"/>
      <c r="E233" s="14"/>
      <c r="F233" s="14"/>
      <c r="G233" s="14"/>
      <c r="H233" s="14"/>
    </row>
    <row r="234" spans="1:8" ht="15">
      <c r="A234" s="14"/>
      <c r="B234" s="14"/>
      <c r="C234" s="14"/>
      <c r="D234" s="14"/>
      <c r="E234" s="14"/>
      <c r="F234" s="14"/>
      <c r="G234" s="14"/>
      <c r="H234" s="14"/>
    </row>
    <row r="235" spans="1:8" ht="15">
      <c r="A235" s="14"/>
      <c r="B235" s="14"/>
      <c r="C235" s="14"/>
      <c r="D235" s="14"/>
      <c r="E235" s="14"/>
      <c r="F235" s="14"/>
      <c r="G235" s="14"/>
      <c r="H235" s="14"/>
    </row>
    <row r="236" spans="1:8" ht="15">
      <c r="A236" s="14"/>
      <c r="B236" s="14"/>
      <c r="C236" s="14"/>
      <c r="D236" s="14"/>
      <c r="E236" s="14"/>
      <c r="F236" s="14"/>
      <c r="G236" s="14"/>
      <c r="H236" s="14"/>
    </row>
    <row r="237" spans="1:8" ht="15">
      <c r="A237" s="14"/>
      <c r="B237" s="14"/>
      <c r="C237" s="14"/>
      <c r="D237" s="14"/>
      <c r="E237" s="14"/>
      <c r="F237" s="14"/>
      <c r="G237" s="14"/>
      <c r="H237" s="14"/>
    </row>
    <row r="238" spans="1:8" ht="15">
      <c r="A238" s="14"/>
      <c r="B238" s="14"/>
      <c r="C238" s="14"/>
      <c r="D238" s="14"/>
      <c r="E238" s="14"/>
      <c r="F238" s="14"/>
      <c r="G238" s="14"/>
      <c r="H238" s="14"/>
    </row>
    <row r="239" spans="1:8" ht="15">
      <c r="A239" s="14"/>
      <c r="B239" s="14"/>
      <c r="C239" s="14"/>
      <c r="D239" s="14"/>
      <c r="E239" s="14"/>
      <c r="F239" s="14"/>
      <c r="G239" s="14"/>
      <c r="H239" s="14"/>
    </row>
    <row r="240" spans="1:8" ht="15">
      <c r="A240" s="14"/>
      <c r="B240" s="14"/>
      <c r="C240" s="14"/>
      <c r="D240" s="14"/>
      <c r="E240" s="14"/>
      <c r="F240" s="14"/>
      <c r="G240" s="14"/>
      <c r="H240" s="14"/>
    </row>
    <row r="241" spans="1:8" ht="15">
      <c r="A241" s="14"/>
      <c r="B241" s="14"/>
      <c r="C241" s="14"/>
      <c r="D241" s="14"/>
      <c r="E241" s="14"/>
      <c r="F241" s="14"/>
      <c r="G241" s="14"/>
      <c r="H241" s="14"/>
    </row>
    <row r="242" spans="1:8" ht="15">
      <c r="A242" s="14"/>
      <c r="B242" s="14"/>
      <c r="C242" s="14"/>
      <c r="D242" s="14"/>
      <c r="E242" s="14"/>
      <c r="F242" s="14"/>
      <c r="G242" s="14"/>
      <c r="H242" s="14"/>
    </row>
    <row r="243" spans="1:8" ht="15">
      <c r="A243" s="14"/>
      <c r="B243" s="14"/>
      <c r="C243" s="14"/>
      <c r="D243" s="14"/>
      <c r="E243" s="14"/>
      <c r="F243" s="14"/>
      <c r="G243" s="14"/>
      <c r="H243" s="14"/>
    </row>
    <row r="244" spans="1:8" ht="15">
      <c r="A244" s="14"/>
      <c r="B244" s="14"/>
      <c r="C244" s="14"/>
      <c r="D244" s="14"/>
      <c r="E244" s="14"/>
      <c r="F244" s="14"/>
      <c r="G244" s="14"/>
      <c r="H244" s="14"/>
    </row>
    <row r="245" spans="1:8" ht="15">
      <c r="A245" s="14"/>
      <c r="B245" s="14"/>
      <c r="C245" s="14"/>
      <c r="D245" s="14"/>
      <c r="E245" s="14"/>
      <c r="F245" s="14"/>
      <c r="G245" s="14"/>
      <c r="H245" s="14"/>
    </row>
    <row r="246" spans="1:8" ht="15">
      <c r="A246" s="14"/>
      <c r="B246" s="14"/>
      <c r="C246" s="14"/>
      <c r="D246" s="14"/>
      <c r="E246" s="14"/>
      <c r="F246" s="14"/>
      <c r="G246" s="14"/>
      <c r="H246" s="14"/>
    </row>
    <row r="247" spans="1:8" ht="15">
      <c r="A247" s="14"/>
      <c r="B247" s="14"/>
      <c r="C247" s="14"/>
      <c r="D247" s="14"/>
      <c r="E247" s="14"/>
      <c r="F247" s="14"/>
      <c r="G247" s="14"/>
      <c r="H247" s="14"/>
    </row>
    <row r="248" spans="1:8" ht="15">
      <c r="A248" s="14"/>
      <c r="B248" s="14"/>
      <c r="C248" s="14"/>
      <c r="D248" s="14"/>
      <c r="E248" s="14"/>
      <c r="F248" s="14"/>
      <c r="G248" s="14"/>
      <c r="H248" s="14"/>
    </row>
    <row r="249" spans="1:8" ht="15">
      <c r="A249" s="14"/>
      <c r="B249" s="14"/>
      <c r="C249" s="14"/>
      <c r="D249" s="14"/>
      <c r="E249" s="14"/>
      <c r="F249" s="14"/>
      <c r="G249" s="14"/>
      <c r="H249" s="14"/>
    </row>
    <row r="250" spans="1:8" ht="15">
      <c r="A250" s="14"/>
      <c r="B250" s="14"/>
      <c r="C250" s="14"/>
      <c r="D250" s="14"/>
      <c r="E250" s="14"/>
      <c r="F250" s="14"/>
      <c r="G250" s="14"/>
      <c r="H250" s="14"/>
    </row>
    <row r="251" spans="1:8" ht="15">
      <c r="A251" s="14"/>
      <c r="B251" s="14"/>
      <c r="C251" s="14"/>
      <c r="D251" s="14"/>
      <c r="E251" s="14"/>
      <c r="F251" s="14"/>
      <c r="G251" s="14"/>
      <c r="H251" s="14"/>
    </row>
    <row r="252" spans="1:8" ht="15">
      <c r="A252" s="14"/>
      <c r="B252" s="14"/>
      <c r="C252" s="14"/>
      <c r="D252" s="14"/>
      <c r="E252" s="14"/>
      <c r="F252" s="14"/>
      <c r="G252" s="14"/>
      <c r="H252" s="14"/>
    </row>
    <row r="253" spans="1:8" ht="15">
      <c r="A253" s="14"/>
      <c r="B253" s="14"/>
      <c r="C253" s="14"/>
      <c r="D253" s="14"/>
      <c r="E253" s="14"/>
      <c r="F253" s="14"/>
      <c r="G253" s="14"/>
      <c r="H253" s="14"/>
    </row>
    <row r="254" spans="1:8" ht="15">
      <c r="A254" s="14"/>
      <c r="B254" s="14"/>
      <c r="C254" s="14"/>
      <c r="D254" s="14"/>
      <c r="E254" s="14"/>
      <c r="F254" s="14"/>
      <c r="G254" s="14"/>
      <c r="H254" s="14"/>
    </row>
    <row r="255" spans="1:8" ht="15">
      <c r="A255" s="14"/>
      <c r="B255" s="14"/>
      <c r="C255" s="14"/>
      <c r="D255" s="14"/>
      <c r="E255" s="14"/>
      <c r="F255" s="14"/>
      <c r="G255" s="14"/>
      <c r="H255" s="14"/>
    </row>
    <row r="256" spans="1:8" ht="15">
      <c r="A256" s="14"/>
      <c r="B256" s="14"/>
      <c r="C256" s="14"/>
      <c r="D256" s="14"/>
      <c r="E256" s="14"/>
      <c r="F256" s="14"/>
      <c r="G256" s="14"/>
      <c r="H256" s="14"/>
    </row>
    <row r="257" spans="1:8" ht="15">
      <c r="A257" s="14"/>
      <c r="B257" s="14"/>
      <c r="C257" s="14"/>
      <c r="D257" s="14"/>
      <c r="E257" s="14"/>
      <c r="F257" s="14"/>
      <c r="G257" s="14"/>
      <c r="H257" s="14"/>
    </row>
    <row r="258" spans="1:8" ht="15">
      <c r="A258" s="14"/>
      <c r="B258" s="14"/>
      <c r="C258" s="14"/>
      <c r="D258" s="14"/>
      <c r="E258" s="14"/>
      <c r="F258" s="14"/>
      <c r="G258" s="14"/>
      <c r="H258" s="14"/>
    </row>
    <row r="259" spans="1:8" ht="15">
      <c r="A259" s="14"/>
      <c r="B259" s="14"/>
      <c r="C259" s="14"/>
      <c r="D259" s="14"/>
      <c r="E259" s="14"/>
      <c r="F259" s="14"/>
      <c r="G259" s="14"/>
      <c r="H259" s="14"/>
    </row>
    <row r="260" spans="1:8" ht="15">
      <c r="A260" s="14"/>
      <c r="B260" s="14"/>
      <c r="C260" s="14"/>
      <c r="D260" s="14"/>
      <c r="E260" s="14"/>
      <c r="F260" s="14"/>
      <c r="G260" s="14"/>
      <c r="H260" s="14"/>
    </row>
    <row r="261" spans="1:8" ht="15">
      <c r="A261" s="14"/>
      <c r="B261" s="14"/>
      <c r="C261" s="14"/>
      <c r="D261" s="14"/>
      <c r="E261" s="14"/>
      <c r="F261" s="14"/>
      <c r="G261" s="14"/>
      <c r="H261" s="14"/>
    </row>
    <row r="262" spans="1:8" ht="15">
      <c r="A262" s="14"/>
      <c r="B262" s="14"/>
      <c r="C262" s="14"/>
      <c r="D262" s="14"/>
      <c r="E262" s="14"/>
      <c r="F262" s="14"/>
      <c r="G262" s="14"/>
      <c r="H262" s="14"/>
    </row>
    <row r="263" spans="1:8" ht="15">
      <c r="A263" s="14"/>
      <c r="B263" s="14"/>
      <c r="C263" s="14"/>
      <c r="D263" s="14"/>
      <c r="E263" s="14"/>
      <c r="F263" s="14"/>
      <c r="G263" s="14"/>
      <c r="H263" s="14"/>
    </row>
    <row r="264" spans="1:8" ht="15">
      <c r="A264" s="14"/>
      <c r="B264" s="14"/>
      <c r="C264" s="14"/>
      <c r="D264" s="14"/>
      <c r="E264" s="14"/>
      <c r="F264" s="14"/>
      <c r="G264" s="14"/>
      <c r="H264" s="14"/>
    </row>
    <row r="265" spans="1:8" ht="15">
      <c r="A265" s="14"/>
      <c r="B265" s="14"/>
      <c r="C265" s="14"/>
      <c r="D265" s="14"/>
      <c r="E265" s="14"/>
      <c r="F265" s="14"/>
      <c r="G265" s="14"/>
      <c r="H265" s="14"/>
    </row>
    <row r="266" spans="1:8" ht="15">
      <c r="A266" s="14"/>
      <c r="B266" s="14"/>
      <c r="C266" s="14"/>
      <c r="D266" s="14"/>
      <c r="E266" s="14"/>
      <c r="F266" s="14"/>
      <c r="G266" s="14"/>
      <c r="H266" s="14"/>
    </row>
    <row r="267" spans="1:8" ht="15">
      <c r="A267" s="14"/>
      <c r="B267" s="14"/>
      <c r="C267" s="14"/>
      <c r="D267" s="14"/>
      <c r="E267" s="14"/>
      <c r="F267" s="14"/>
      <c r="G267" s="14"/>
      <c r="H267" s="14"/>
    </row>
    <row r="268" spans="1:8" ht="15">
      <c r="A268" s="14"/>
      <c r="B268" s="14"/>
      <c r="C268" s="14"/>
      <c r="D268" s="14"/>
      <c r="E268" s="14"/>
      <c r="F268" s="14"/>
      <c r="G268" s="14"/>
      <c r="H268" s="14"/>
    </row>
    <row r="269" spans="1:8" ht="15">
      <c r="A269" s="14"/>
      <c r="B269" s="14"/>
      <c r="C269" s="14"/>
      <c r="D269" s="14"/>
      <c r="E269" s="14"/>
      <c r="F269" s="14"/>
      <c r="G269" s="14"/>
      <c r="H269" s="14"/>
    </row>
    <row r="270" spans="1:8" ht="15">
      <c r="A270" s="14"/>
      <c r="B270" s="14"/>
      <c r="C270" s="14"/>
      <c r="D270" s="14"/>
      <c r="E270" s="14"/>
      <c r="F270" s="14"/>
      <c r="G270" s="14"/>
      <c r="H270" s="14"/>
    </row>
    <row r="271" spans="1:8" ht="15">
      <c r="A271" s="14"/>
      <c r="B271" s="14"/>
      <c r="C271" s="14"/>
      <c r="D271" s="14"/>
      <c r="E271" s="14"/>
      <c r="F271" s="14"/>
      <c r="G271" s="14"/>
      <c r="H271" s="14"/>
    </row>
    <row r="272" spans="1:8" ht="15">
      <c r="A272" s="14"/>
      <c r="B272" s="14"/>
      <c r="C272" s="14"/>
      <c r="D272" s="14"/>
      <c r="E272" s="14"/>
      <c r="F272" s="14"/>
      <c r="G272" s="14"/>
      <c r="H272" s="14"/>
    </row>
    <row r="273" spans="1:8" ht="15">
      <c r="A273" s="14"/>
      <c r="B273" s="14"/>
      <c r="C273" s="14"/>
      <c r="D273" s="14"/>
      <c r="E273" s="14"/>
      <c r="F273" s="14"/>
      <c r="G273" s="14"/>
      <c r="H273" s="14"/>
    </row>
    <row r="274" spans="1:8" ht="15">
      <c r="A274" s="14"/>
      <c r="B274" s="14"/>
      <c r="C274" s="14"/>
      <c r="D274" s="14"/>
      <c r="E274" s="14"/>
      <c r="F274" s="14"/>
      <c r="G274" s="14"/>
      <c r="H274" s="14"/>
    </row>
    <row r="275" spans="1:8" ht="15">
      <c r="A275" s="14"/>
      <c r="B275" s="14"/>
      <c r="C275" s="14"/>
      <c r="D275" s="14"/>
      <c r="E275" s="14"/>
      <c r="F275" s="14"/>
      <c r="G275" s="14"/>
      <c r="H275" s="14"/>
    </row>
    <row r="276" spans="1:8" ht="15">
      <c r="A276" s="14"/>
      <c r="B276" s="14"/>
      <c r="C276" s="14"/>
      <c r="D276" s="14"/>
      <c r="E276" s="14"/>
      <c r="F276" s="14"/>
      <c r="G276" s="14"/>
      <c r="H276" s="14"/>
    </row>
    <row r="277" spans="1:8" ht="15">
      <c r="A277" s="14"/>
      <c r="B277" s="14"/>
      <c r="C277" s="14"/>
      <c r="D277" s="14"/>
      <c r="E277" s="14"/>
      <c r="F277" s="14"/>
      <c r="G277" s="14"/>
      <c r="H277" s="14"/>
    </row>
    <row r="278" spans="1:8" ht="15">
      <c r="A278" s="14"/>
      <c r="B278" s="14"/>
      <c r="C278" s="14"/>
      <c r="D278" s="14"/>
      <c r="E278" s="14"/>
      <c r="F278" s="14"/>
      <c r="G278" s="14"/>
      <c r="H278" s="14"/>
    </row>
    <row r="279" spans="1:8" ht="15">
      <c r="A279" s="14"/>
      <c r="B279" s="14"/>
      <c r="C279" s="14"/>
      <c r="D279" s="14"/>
      <c r="E279" s="14"/>
      <c r="F279" s="14"/>
      <c r="G279" s="14"/>
      <c r="H279" s="14"/>
    </row>
    <row r="280" spans="1:8" ht="15">
      <c r="A280" s="14"/>
      <c r="B280" s="14"/>
      <c r="C280" s="14"/>
      <c r="D280" s="14"/>
      <c r="E280" s="14"/>
      <c r="F280" s="14"/>
      <c r="G280" s="14"/>
      <c r="H280" s="14"/>
    </row>
    <row r="281" spans="1:8" ht="15">
      <c r="A281" s="14"/>
      <c r="B281" s="14"/>
      <c r="C281" s="14"/>
      <c r="D281" s="14"/>
      <c r="E281" s="14"/>
      <c r="F281" s="14"/>
      <c r="G281" s="14"/>
      <c r="H281" s="14"/>
    </row>
    <row r="282" spans="1:8" ht="15">
      <c r="A282" s="14"/>
      <c r="B282" s="14"/>
      <c r="C282" s="14"/>
      <c r="D282" s="14"/>
      <c r="E282" s="14"/>
      <c r="F282" s="14"/>
      <c r="G282" s="14"/>
      <c r="H282" s="14"/>
    </row>
    <row r="283" spans="1:8" ht="15">
      <c r="A283" s="14"/>
      <c r="B283" s="14"/>
      <c r="C283" s="14"/>
      <c r="D283" s="14"/>
      <c r="E283" s="14"/>
      <c r="F283" s="14"/>
      <c r="G283" s="14"/>
      <c r="H283" s="14"/>
    </row>
    <row r="284" spans="1:8" ht="15">
      <c r="A284" s="14"/>
      <c r="B284" s="14"/>
      <c r="C284" s="14"/>
      <c r="D284" s="14"/>
      <c r="E284" s="14"/>
      <c r="F284" s="14"/>
      <c r="G284" s="14"/>
      <c r="H284" s="14"/>
    </row>
    <row r="285" spans="1:8" ht="15">
      <c r="A285" s="14"/>
      <c r="B285" s="14"/>
      <c r="C285" s="14"/>
      <c r="D285" s="14"/>
      <c r="E285" s="14"/>
      <c r="F285" s="14"/>
      <c r="G285" s="14"/>
      <c r="H285" s="14"/>
    </row>
    <row r="286" spans="1:8" ht="15">
      <c r="A286" s="14"/>
      <c r="B286" s="14"/>
      <c r="C286" s="14"/>
      <c r="D286" s="14"/>
      <c r="E286" s="14"/>
      <c r="F286" s="14"/>
      <c r="G286" s="14"/>
      <c r="H286" s="14"/>
    </row>
    <row r="287" spans="1:8" ht="15">
      <c r="A287" s="14"/>
      <c r="B287" s="14"/>
      <c r="C287" s="14"/>
      <c r="D287" s="14"/>
      <c r="E287" s="14"/>
      <c r="F287" s="14"/>
      <c r="G287" s="14"/>
      <c r="H287" s="14"/>
    </row>
    <row r="288" spans="1:8" ht="15">
      <c r="A288" s="14"/>
      <c r="B288" s="14"/>
      <c r="C288" s="14"/>
      <c r="D288" s="14"/>
      <c r="E288" s="14"/>
      <c r="F288" s="14"/>
      <c r="G288" s="14"/>
      <c r="H288" s="14"/>
    </row>
    <row r="289" spans="1:8" ht="15">
      <c r="A289" s="14"/>
      <c r="B289" s="14"/>
      <c r="C289" s="14"/>
      <c r="D289" s="14"/>
      <c r="E289" s="14"/>
      <c r="F289" s="14"/>
      <c r="G289" s="14"/>
      <c r="H289" s="14"/>
    </row>
    <row r="290" spans="1:8" ht="15">
      <c r="A290" s="14"/>
      <c r="B290" s="14"/>
      <c r="C290" s="14"/>
      <c r="D290" s="14"/>
      <c r="E290" s="14"/>
      <c r="F290" s="14"/>
      <c r="G290" s="14"/>
      <c r="H290" s="14"/>
    </row>
    <row r="291" spans="1:8" ht="15">
      <c r="A291" s="14"/>
      <c r="B291" s="14"/>
      <c r="C291" s="14"/>
      <c r="D291" s="14"/>
      <c r="E291" s="14"/>
      <c r="F291" s="14"/>
      <c r="G291" s="14"/>
      <c r="H291" s="14"/>
    </row>
    <row r="292" spans="1:8" ht="15">
      <c r="A292" s="14"/>
      <c r="B292" s="14"/>
      <c r="C292" s="14"/>
      <c r="D292" s="14"/>
      <c r="E292" s="14"/>
      <c r="F292" s="14"/>
      <c r="G292" s="14"/>
      <c r="H292" s="14"/>
    </row>
    <row r="293" spans="1:8" ht="15">
      <c r="A293" s="14"/>
      <c r="B293" s="14"/>
      <c r="C293" s="14"/>
      <c r="D293" s="14"/>
      <c r="E293" s="14"/>
      <c r="F293" s="14"/>
      <c r="G293" s="14"/>
      <c r="H293" s="14"/>
    </row>
    <row r="294" spans="1:8" ht="15">
      <c r="A294" s="14"/>
      <c r="B294" s="14"/>
      <c r="C294" s="14"/>
      <c r="D294" s="14"/>
      <c r="E294" s="14"/>
      <c r="F294" s="14"/>
      <c r="G294" s="14"/>
      <c r="H294" s="14"/>
    </row>
    <row r="295" spans="1:8" ht="15">
      <c r="A295" s="14"/>
      <c r="B295" s="14"/>
      <c r="C295" s="14"/>
      <c r="D295" s="14"/>
      <c r="E295" s="14"/>
      <c r="F295" s="14"/>
      <c r="G295" s="14"/>
      <c r="H295" s="14"/>
    </row>
    <row r="296" spans="1:8" ht="15">
      <c r="A296" s="14"/>
      <c r="B296" s="14"/>
      <c r="C296" s="14"/>
      <c r="D296" s="14"/>
      <c r="E296" s="14"/>
      <c r="F296" s="14"/>
      <c r="G296" s="14"/>
      <c r="H296" s="14"/>
    </row>
    <row r="297" spans="1:8" ht="15">
      <c r="A297" s="14"/>
      <c r="B297" s="14"/>
      <c r="C297" s="14"/>
      <c r="D297" s="14"/>
      <c r="E297" s="14"/>
      <c r="F297" s="14"/>
      <c r="G297" s="14"/>
      <c r="H297" s="14"/>
    </row>
    <row r="298" spans="1:8" ht="15">
      <c r="A298" s="14"/>
      <c r="B298" s="14"/>
      <c r="C298" s="14"/>
      <c r="D298" s="14"/>
      <c r="E298" s="14"/>
      <c r="F298" s="14"/>
      <c r="G298" s="14"/>
      <c r="H298" s="14"/>
    </row>
    <row r="299" spans="1:8" ht="15">
      <c r="A299" s="14"/>
      <c r="B299" s="14"/>
      <c r="C299" s="14"/>
      <c r="D299" s="14"/>
      <c r="E299" s="14"/>
      <c r="F299" s="14"/>
      <c r="G299" s="14"/>
      <c r="H299" s="14"/>
    </row>
    <row r="300" spans="1:8" ht="15">
      <c r="A300" s="14"/>
      <c r="B300" s="14"/>
      <c r="C300" s="14"/>
      <c r="D300" s="14"/>
      <c r="E300" s="14"/>
      <c r="F300" s="14"/>
      <c r="G300" s="14"/>
      <c r="H300" s="14"/>
    </row>
    <row r="301" spans="1:8" ht="15">
      <c r="A301" s="14"/>
      <c r="B301" s="14"/>
      <c r="C301" s="14"/>
      <c r="D301" s="14"/>
      <c r="E301" s="14"/>
      <c r="F301" s="14"/>
      <c r="G301" s="14"/>
      <c r="H301" s="14"/>
    </row>
    <row r="302" spans="1:8" ht="15">
      <c r="A302" s="14"/>
      <c r="B302" s="14"/>
      <c r="C302" s="14"/>
      <c r="D302" s="14"/>
      <c r="E302" s="14"/>
      <c r="F302" s="14"/>
      <c r="G302" s="14"/>
      <c r="H302" s="14"/>
    </row>
    <row r="303" spans="1:8" ht="15">
      <c r="A303" s="14"/>
      <c r="B303" s="14"/>
      <c r="C303" s="14"/>
      <c r="D303" s="14"/>
      <c r="E303" s="14"/>
      <c r="F303" s="14"/>
      <c r="G303" s="14"/>
      <c r="H303" s="14"/>
    </row>
    <row r="304" spans="1:8" ht="15">
      <c r="A304" s="14"/>
      <c r="B304" s="14"/>
      <c r="C304" s="14"/>
      <c r="D304" s="14"/>
      <c r="E304" s="14"/>
      <c r="F304" s="14"/>
      <c r="G304" s="14"/>
      <c r="H304" s="14"/>
    </row>
    <row r="305" spans="1:8" ht="15">
      <c r="A305" s="14"/>
      <c r="B305" s="14"/>
      <c r="C305" s="14"/>
      <c r="D305" s="14"/>
      <c r="E305" s="14"/>
      <c r="F305" s="14"/>
      <c r="G305" s="14"/>
      <c r="H305" s="14"/>
    </row>
    <row r="306" spans="1:8" ht="15">
      <c r="A306" s="14"/>
      <c r="B306" s="14"/>
      <c r="C306" s="14"/>
      <c r="D306" s="14"/>
      <c r="E306" s="14"/>
      <c r="F306" s="14"/>
      <c r="G306" s="14"/>
      <c r="H306" s="14"/>
    </row>
    <row r="307" spans="1:8" ht="15">
      <c r="A307" s="14"/>
      <c r="B307" s="14"/>
      <c r="C307" s="14"/>
      <c r="D307" s="14"/>
      <c r="E307" s="14"/>
      <c r="F307" s="14"/>
      <c r="G307" s="14"/>
      <c r="H307" s="14"/>
    </row>
    <row r="308" spans="1:8" ht="15">
      <c r="A308" s="14"/>
      <c r="B308" s="14"/>
      <c r="C308" s="14"/>
      <c r="D308" s="14"/>
      <c r="E308" s="14"/>
      <c r="F308" s="14"/>
      <c r="G308" s="14"/>
      <c r="H308" s="14"/>
    </row>
    <row r="309" spans="1:8" ht="15">
      <c r="A309" s="14"/>
      <c r="B309" s="14"/>
      <c r="C309" s="14"/>
      <c r="D309" s="14"/>
      <c r="E309" s="14"/>
      <c r="F309" s="14"/>
      <c r="G309" s="14"/>
      <c r="H309" s="14"/>
    </row>
    <row r="310" spans="1:8" ht="15">
      <c r="A310" s="14"/>
      <c r="B310" s="14"/>
      <c r="C310" s="14"/>
      <c r="D310" s="14"/>
      <c r="E310" s="14"/>
      <c r="F310" s="14"/>
      <c r="G310" s="14"/>
      <c r="H310" s="14"/>
    </row>
    <row r="311" spans="1:8" ht="15">
      <c r="A311" s="14"/>
      <c r="B311" s="14"/>
      <c r="C311" s="14"/>
      <c r="D311" s="14"/>
      <c r="E311" s="14"/>
      <c r="F311" s="14"/>
      <c r="G311" s="14"/>
      <c r="H311" s="14"/>
    </row>
    <row r="312" spans="1:8" ht="15">
      <c r="A312" s="14"/>
      <c r="B312" s="14"/>
      <c r="C312" s="14"/>
      <c r="D312" s="14"/>
      <c r="E312" s="14"/>
      <c r="F312" s="14"/>
      <c r="G312" s="14"/>
      <c r="H312" s="14"/>
    </row>
    <row r="313" spans="1:8" ht="15">
      <c r="A313" s="14"/>
      <c r="B313" s="14"/>
      <c r="C313" s="14"/>
      <c r="D313" s="14"/>
      <c r="E313" s="14"/>
      <c r="F313" s="14"/>
      <c r="G313" s="14"/>
      <c r="H313" s="14"/>
    </row>
    <row r="314" spans="1:8" ht="15">
      <c r="A314" s="14"/>
      <c r="B314" s="14"/>
      <c r="C314" s="14"/>
      <c r="D314" s="14"/>
      <c r="E314" s="14"/>
      <c r="F314" s="14"/>
      <c r="G314" s="14"/>
      <c r="H314" s="14"/>
    </row>
    <row r="315" spans="1:8" ht="15">
      <c r="A315" s="14"/>
      <c r="B315" s="14"/>
      <c r="C315" s="14"/>
      <c r="D315" s="14"/>
      <c r="E315" s="14"/>
      <c r="F315" s="14"/>
      <c r="G315" s="14"/>
      <c r="H315" s="14"/>
    </row>
    <row r="316" spans="1:8" ht="15">
      <c r="A316" s="14"/>
      <c r="B316" s="14"/>
      <c r="C316" s="14"/>
      <c r="D316" s="14"/>
      <c r="E316" s="14"/>
      <c r="F316" s="14"/>
      <c r="G316" s="14"/>
      <c r="H316" s="14"/>
    </row>
    <row r="317" spans="1:8" ht="15">
      <c r="A317" s="14"/>
      <c r="B317" s="14"/>
      <c r="C317" s="14"/>
      <c r="D317" s="14"/>
      <c r="E317" s="14"/>
      <c r="F317" s="14"/>
      <c r="G317" s="14"/>
      <c r="H317" s="14"/>
    </row>
    <row r="318" spans="1:8" ht="15">
      <c r="A318" s="14"/>
      <c r="B318" s="14"/>
      <c r="C318" s="14"/>
      <c r="D318" s="14"/>
      <c r="E318" s="14"/>
      <c r="F318" s="14"/>
      <c r="G318" s="14"/>
      <c r="H318" s="14"/>
    </row>
    <row r="319" spans="1:8" ht="15">
      <c r="A319" s="14"/>
      <c r="B319" s="14"/>
      <c r="C319" s="14"/>
      <c r="D319" s="14"/>
      <c r="E319" s="14"/>
      <c r="F319" s="14"/>
      <c r="G319" s="14"/>
      <c r="H319" s="14"/>
    </row>
    <row r="320" spans="1:8" ht="15">
      <c r="A320" s="14"/>
      <c r="B320" s="14"/>
      <c r="C320" s="14"/>
      <c r="D320" s="14"/>
      <c r="E320" s="14"/>
      <c r="F320" s="14"/>
      <c r="G320" s="14"/>
      <c r="H320" s="14"/>
    </row>
    <row r="321" spans="1:8" ht="15">
      <c r="A321" s="14"/>
      <c r="B321" s="14"/>
      <c r="C321" s="14"/>
      <c r="D321" s="14"/>
      <c r="E321" s="14"/>
      <c r="F321" s="14"/>
      <c r="G321" s="14"/>
      <c r="H321" s="14"/>
    </row>
    <row r="322" spans="1:8" ht="15">
      <c r="A322" s="14"/>
      <c r="B322" s="14"/>
      <c r="C322" s="14"/>
      <c r="D322" s="14"/>
      <c r="E322" s="14"/>
      <c r="F322" s="14"/>
      <c r="G322" s="14"/>
      <c r="H322" s="14"/>
    </row>
    <row r="323" spans="1:8" ht="15">
      <c r="A323" s="14"/>
      <c r="B323" s="14"/>
      <c r="C323" s="14"/>
      <c r="D323" s="14"/>
      <c r="E323" s="14"/>
      <c r="F323" s="14"/>
      <c r="G323" s="14"/>
      <c r="H323" s="14"/>
    </row>
    <row r="324" spans="1:8" ht="15">
      <c r="A324" s="14"/>
      <c r="B324" s="14"/>
      <c r="C324" s="14"/>
      <c r="D324" s="14"/>
      <c r="E324" s="14"/>
      <c r="F324" s="14"/>
      <c r="G324" s="14"/>
      <c r="H324" s="14"/>
    </row>
    <row r="325" spans="1:8" ht="15">
      <c r="A325" s="14"/>
      <c r="B325" s="14"/>
      <c r="C325" s="14"/>
      <c r="D325" s="14"/>
      <c r="E325" s="14"/>
      <c r="F325" s="14"/>
      <c r="G325" s="14"/>
      <c r="H325" s="14"/>
    </row>
    <row r="326" spans="1:8" ht="15">
      <c r="A326" s="14"/>
      <c r="B326" s="14"/>
      <c r="C326" s="14"/>
      <c r="D326" s="14"/>
      <c r="E326" s="14"/>
      <c r="F326" s="14"/>
      <c r="G326" s="14"/>
      <c r="H326" s="14"/>
    </row>
    <row r="327" spans="1:8" ht="15">
      <c r="A327" s="14"/>
      <c r="B327" s="14"/>
      <c r="C327" s="14"/>
      <c r="D327" s="14"/>
      <c r="E327" s="14"/>
      <c r="F327" s="14"/>
      <c r="G327" s="14"/>
      <c r="H327" s="14"/>
    </row>
    <row r="328" spans="1:8" ht="15">
      <c r="A328" s="14"/>
      <c r="B328" s="14"/>
      <c r="C328" s="14"/>
      <c r="D328" s="14"/>
      <c r="E328" s="14"/>
      <c r="F328" s="14"/>
      <c r="G328" s="14"/>
      <c r="H328" s="14"/>
    </row>
    <row r="329" spans="1:8" ht="15">
      <c r="A329" s="14"/>
      <c r="B329" s="14"/>
      <c r="C329" s="14"/>
      <c r="D329" s="14"/>
      <c r="E329" s="14"/>
      <c r="F329" s="14"/>
      <c r="G329" s="14"/>
      <c r="H329" s="14"/>
    </row>
    <row r="330" spans="1:8" ht="15">
      <c r="A330" s="14"/>
      <c r="B330" s="14"/>
      <c r="C330" s="14"/>
      <c r="D330" s="14"/>
      <c r="E330" s="14"/>
      <c r="F330" s="14"/>
      <c r="G330" s="14"/>
      <c r="H330" s="14"/>
    </row>
    <row r="331" spans="1:8" ht="15">
      <c r="A331" s="14"/>
      <c r="B331" s="14"/>
      <c r="C331" s="14"/>
      <c r="D331" s="14"/>
      <c r="E331" s="14"/>
      <c r="F331" s="14"/>
      <c r="G331" s="14"/>
      <c r="H331" s="14"/>
    </row>
    <row r="332" spans="1:8" ht="15">
      <c r="A332" s="14"/>
      <c r="B332" s="14"/>
      <c r="C332" s="14"/>
      <c r="D332" s="14"/>
      <c r="E332" s="14"/>
      <c r="F332" s="14"/>
      <c r="G332" s="14"/>
      <c r="H332" s="14"/>
    </row>
    <row r="333" spans="1:8" ht="15">
      <c r="A333" s="14"/>
      <c r="B333" s="14"/>
      <c r="C333" s="14"/>
      <c r="D333" s="14"/>
      <c r="E333" s="14"/>
      <c r="F333" s="14"/>
      <c r="G333" s="14"/>
      <c r="H333" s="14"/>
    </row>
    <row r="334" spans="1:8" ht="15">
      <c r="A334" s="14"/>
      <c r="B334" s="14"/>
      <c r="C334" s="14"/>
      <c r="D334" s="14"/>
      <c r="E334" s="14"/>
      <c r="F334" s="14"/>
      <c r="G334" s="14"/>
      <c r="H334" s="14"/>
    </row>
    <row r="335" spans="1:8" ht="15">
      <c r="A335" s="14"/>
      <c r="B335" s="14"/>
      <c r="C335" s="14"/>
      <c r="D335" s="14"/>
      <c r="E335" s="14"/>
      <c r="F335" s="14"/>
      <c r="G335" s="14"/>
      <c r="H335" s="14"/>
    </row>
    <row r="336" spans="1:8" ht="15">
      <c r="A336" s="14"/>
      <c r="B336" s="14"/>
      <c r="C336" s="14"/>
      <c r="D336" s="14"/>
      <c r="E336" s="14"/>
      <c r="F336" s="14"/>
      <c r="G336" s="14"/>
      <c r="H336" s="14"/>
    </row>
    <row r="337" spans="1:8" ht="15">
      <c r="A337" s="14"/>
      <c r="B337" s="14"/>
      <c r="C337" s="14"/>
      <c r="D337" s="14"/>
      <c r="E337" s="14"/>
      <c r="F337" s="14"/>
      <c r="G337" s="14"/>
      <c r="H337" s="14"/>
    </row>
    <row r="338" spans="1:8" ht="15">
      <c r="A338" s="14"/>
      <c r="B338" s="14"/>
      <c r="C338" s="14"/>
      <c r="D338" s="14"/>
      <c r="E338" s="14"/>
      <c r="F338" s="14"/>
      <c r="G338" s="14"/>
      <c r="H338" s="14"/>
    </row>
    <row r="339" spans="1:8" ht="15">
      <c r="A339" s="14"/>
      <c r="B339" s="14"/>
      <c r="C339" s="14"/>
      <c r="D339" s="14"/>
      <c r="E339" s="14"/>
      <c r="F339" s="14"/>
      <c r="G339" s="14"/>
      <c r="H339" s="14"/>
    </row>
    <row r="340" spans="1:8" ht="15">
      <c r="A340" s="14"/>
      <c r="B340" s="14"/>
      <c r="C340" s="14"/>
      <c r="D340" s="14"/>
      <c r="E340" s="14"/>
      <c r="F340" s="14"/>
      <c r="G340" s="14"/>
      <c r="H340" s="14"/>
    </row>
    <row r="341" spans="1:8" ht="15">
      <c r="A341" s="14"/>
      <c r="B341" s="14"/>
      <c r="C341" s="14"/>
      <c r="D341" s="14"/>
      <c r="E341" s="14"/>
      <c r="F341" s="14"/>
      <c r="G341" s="14"/>
      <c r="H341" s="14"/>
    </row>
    <row r="342" spans="1:8" ht="15">
      <c r="A342" s="14"/>
      <c r="B342" s="14"/>
      <c r="C342" s="14"/>
      <c r="D342" s="14"/>
      <c r="E342" s="14"/>
      <c r="F342" s="14"/>
      <c r="G342" s="14"/>
      <c r="H342" s="14"/>
    </row>
    <row r="343" spans="1:8" ht="15">
      <c r="A343" s="14"/>
      <c r="B343" s="14"/>
      <c r="C343" s="14"/>
      <c r="D343" s="14"/>
      <c r="E343" s="14"/>
      <c r="F343" s="14"/>
      <c r="G343" s="14"/>
      <c r="H343" s="14"/>
    </row>
    <row r="344" spans="1:8" ht="15">
      <c r="A344" s="14"/>
      <c r="B344" s="14"/>
      <c r="C344" s="14"/>
      <c r="D344" s="14"/>
      <c r="E344" s="14"/>
      <c r="F344" s="14"/>
      <c r="G344" s="14"/>
      <c r="H344" s="14"/>
    </row>
    <row r="345" spans="1:8" ht="15">
      <c r="A345" s="14"/>
      <c r="B345" s="14"/>
      <c r="C345" s="14"/>
      <c r="D345" s="14"/>
      <c r="E345" s="14"/>
      <c r="F345" s="14"/>
      <c r="G345" s="14"/>
      <c r="H345" s="14"/>
    </row>
    <row r="346" spans="1:8" ht="15">
      <c r="A346" s="14"/>
      <c r="B346" s="14"/>
      <c r="C346" s="14"/>
      <c r="D346" s="14"/>
      <c r="E346" s="14"/>
      <c r="F346" s="14"/>
      <c r="G346" s="14"/>
      <c r="H346" s="14"/>
    </row>
    <row r="347" spans="1:8" ht="15">
      <c r="A347" s="14"/>
      <c r="B347" s="14"/>
      <c r="C347" s="14"/>
      <c r="D347" s="14"/>
      <c r="E347" s="14"/>
      <c r="F347" s="14"/>
      <c r="G347" s="14"/>
      <c r="H347" s="14"/>
    </row>
    <row r="348" spans="1:8" ht="15">
      <c r="A348" s="14"/>
      <c r="B348" s="14"/>
      <c r="C348" s="14"/>
      <c r="D348" s="14"/>
      <c r="E348" s="14"/>
      <c r="F348" s="14"/>
      <c r="G348" s="14"/>
      <c r="H348" s="14"/>
    </row>
    <row r="349" spans="1:8" ht="15">
      <c r="A349" s="14"/>
      <c r="B349" s="14"/>
      <c r="C349" s="14"/>
      <c r="D349" s="14"/>
      <c r="E349" s="14"/>
      <c r="F349" s="14"/>
      <c r="G349" s="14"/>
      <c r="H349" s="14"/>
    </row>
    <row r="350" spans="1:8" ht="15">
      <c r="A350" s="14"/>
      <c r="B350" s="14"/>
      <c r="C350" s="14"/>
      <c r="D350" s="14"/>
      <c r="E350" s="14"/>
      <c r="F350" s="14"/>
      <c r="G350" s="14"/>
      <c r="H350" s="14"/>
    </row>
    <row r="351" spans="1:8" ht="15">
      <c r="A351" s="14"/>
      <c r="B351" s="14"/>
      <c r="C351" s="14"/>
      <c r="D351" s="14"/>
      <c r="E351" s="14"/>
      <c r="F351" s="14"/>
      <c r="G351" s="14"/>
      <c r="H351" s="14"/>
    </row>
    <row r="352" spans="1:8" ht="15">
      <c r="A352" s="14"/>
      <c r="B352" s="14"/>
      <c r="C352" s="14"/>
      <c r="D352" s="14"/>
      <c r="E352" s="14"/>
      <c r="F352" s="14"/>
      <c r="G352" s="14"/>
      <c r="H352" s="14"/>
    </row>
    <row r="353" spans="1:8" ht="15">
      <c r="A353" s="14"/>
      <c r="B353" s="14"/>
      <c r="C353" s="14"/>
      <c r="D353" s="14"/>
      <c r="E353" s="14"/>
      <c r="F353" s="14"/>
      <c r="G353" s="14"/>
      <c r="H353" s="14"/>
    </row>
    <row r="354" spans="1:8" ht="15">
      <c r="A354" s="14"/>
      <c r="B354" s="14"/>
      <c r="C354" s="14"/>
      <c r="D354" s="14"/>
      <c r="E354" s="14"/>
      <c r="F354" s="14"/>
      <c r="G354" s="14"/>
      <c r="H354" s="14"/>
    </row>
    <row r="355" spans="1:8" ht="15">
      <c r="A355" s="14"/>
      <c r="B355" s="14"/>
      <c r="C355" s="14"/>
      <c r="D355" s="14"/>
      <c r="E355" s="14"/>
      <c r="F355" s="14"/>
      <c r="G355" s="14"/>
      <c r="H355" s="14"/>
    </row>
    <row r="356" spans="1:8" ht="15">
      <c r="A356" s="14"/>
      <c r="B356" s="14"/>
      <c r="C356" s="14"/>
      <c r="D356" s="14"/>
      <c r="E356" s="14"/>
      <c r="F356" s="14"/>
      <c r="G356" s="14"/>
      <c r="H356" s="14"/>
    </row>
  </sheetData>
  <sheetProtection/>
  <mergeCells count="7">
    <mergeCell ref="A120:E120"/>
    <mergeCell ref="A2:E2"/>
    <mergeCell ref="A5:E5"/>
    <mergeCell ref="F5:H5"/>
    <mergeCell ref="A74:E74"/>
    <mergeCell ref="F74:H74"/>
    <mergeCell ref="A116:E116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1" manualBreakCount="1">
    <brk id="119" max="7" man="1"/>
  </rowBreaks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SheetLayoutView="100" zoomScalePageLayoutView="0" workbookViewId="0" topLeftCell="A14">
      <selection activeCell="I28" sqref="I28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6" width="8.75390625" style="0" customWidth="1"/>
  </cols>
  <sheetData>
    <row r="1" ht="9" customHeight="1"/>
    <row r="2" spans="1:5" ht="18" customHeight="1">
      <c r="A2" s="371" t="s">
        <v>267</v>
      </c>
      <c r="B2" s="371"/>
      <c r="C2" s="371"/>
      <c r="D2" s="371"/>
      <c r="E2" s="371"/>
    </row>
    <row r="3" ht="9" customHeight="1" thickBot="1"/>
    <row r="4" spans="1:6" ht="29.25" thickBot="1">
      <c r="A4" s="260" t="s">
        <v>627</v>
      </c>
      <c r="B4" s="260" t="s">
        <v>268</v>
      </c>
      <c r="C4" s="261" t="s">
        <v>269</v>
      </c>
      <c r="D4" s="261" t="s">
        <v>519</v>
      </c>
      <c r="E4" s="261" t="s">
        <v>270</v>
      </c>
      <c r="F4" s="262" t="s">
        <v>271</v>
      </c>
    </row>
    <row r="5" spans="1:6" ht="13.5" thickBot="1">
      <c r="A5" s="267">
        <v>1</v>
      </c>
      <c r="B5" s="268" t="s">
        <v>578</v>
      </c>
      <c r="C5" s="269">
        <f>SUM(гум!E5:E20)</f>
        <v>117</v>
      </c>
      <c r="D5" s="270">
        <f>SUM(гум!I5:I20)</f>
        <v>82</v>
      </c>
      <c r="E5" s="271">
        <f>SUM(гум!H5:H20)*100/гум!C5</f>
        <v>172.72727272727272</v>
      </c>
      <c r="F5" s="272">
        <f>SUM(гум!H5:H20)/гум!C5</f>
        <v>1.7272727272727273</v>
      </c>
    </row>
    <row r="6" spans="1:6" ht="13.5" thickBot="1">
      <c r="A6" s="267">
        <v>2</v>
      </c>
      <c r="B6" s="268" t="s">
        <v>631</v>
      </c>
      <c r="C6" s="269">
        <f>SUM(гум!E21:E45)</f>
        <v>205</v>
      </c>
      <c r="D6" s="270">
        <f>SUM(гум!I21:I45)</f>
        <v>164</v>
      </c>
      <c r="E6" s="271">
        <f>SUM(гум!H21:H45)*100/гум!C21</f>
        <v>375.75757575757575</v>
      </c>
      <c r="F6" s="272">
        <f>SUM(гум!H21:H45)/гум!C21</f>
        <v>3.757575757575758</v>
      </c>
    </row>
    <row r="7" spans="1:6" ht="13.5" thickBot="1">
      <c r="A7" s="267">
        <v>3</v>
      </c>
      <c r="B7" s="268" t="s">
        <v>573</v>
      </c>
      <c r="C7" s="269">
        <f>SUM(гум!E46:E73)</f>
        <v>450</v>
      </c>
      <c r="D7" s="270">
        <f>SUM(гум!I46:I73)</f>
        <v>238</v>
      </c>
      <c r="E7" s="271">
        <f>SUM(гум!H46:H73)*100/гум!C46</f>
        <v>224.56140350877192</v>
      </c>
      <c r="F7" s="272">
        <f>SUM(гум!H46:H73)/гум!C46</f>
        <v>2.245614035087719</v>
      </c>
    </row>
    <row r="8" spans="1:6" ht="13.5" thickBot="1">
      <c r="A8" s="267">
        <v>4</v>
      </c>
      <c r="B8" s="268" t="s">
        <v>632</v>
      </c>
      <c r="C8" s="269">
        <f>SUM(гум!E74:E83)</f>
        <v>63</v>
      </c>
      <c r="D8" s="270">
        <f>SUM(гум!I74:I83)</f>
        <v>59</v>
      </c>
      <c r="E8" s="271">
        <f>SUM(гум!H74:H83)*100/гум!C74</f>
        <v>73.6842105263158</v>
      </c>
      <c r="F8" s="272">
        <f>SUM(гум!H74:H83)/гум!C74</f>
        <v>0.7368421052631579</v>
      </c>
    </row>
    <row r="9" spans="1:6" ht="13.5" thickBot="1">
      <c r="A9" s="273">
        <v>5</v>
      </c>
      <c r="B9" s="274" t="s">
        <v>576</v>
      </c>
      <c r="C9" s="275">
        <f>SUM('матем '!E2:E18)</f>
        <v>150</v>
      </c>
      <c r="D9" s="275">
        <f>SUM('матем '!I2:I18)</f>
        <v>150</v>
      </c>
      <c r="E9" s="276">
        <f>SUM('матем '!H2:H18)*100/'матем '!C2</f>
        <v>133.33333333333334</v>
      </c>
      <c r="F9" s="276">
        <f>SUM('матем '!H2:H18)/'матем '!C2</f>
        <v>1.3333333333333333</v>
      </c>
    </row>
    <row r="10" spans="1:6" ht="13.5" thickBot="1">
      <c r="A10" s="273">
        <v>6</v>
      </c>
      <c r="B10" s="274" t="s">
        <v>596</v>
      </c>
      <c r="C10" s="275">
        <f>SUM('матем '!E19:E22)</f>
        <v>14</v>
      </c>
      <c r="D10" s="275">
        <f>SUM('матем '!I19:I22)</f>
        <v>14</v>
      </c>
      <c r="E10" s="276">
        <f>SUM('матем '!H19:H22)*100/'матем '!C19</f>
        <v>36.36363636363637</v>
      </c>
      <c r="F10" s="276">
        <f>SUM('матем '!H19:H22)/'матем '!C19</f>
        <v>0.36363636363636365</v>
      </c>
    </row>
    <row r="11" spans="1:6" ht="13.5" thickBot="1">
      <c r="A11" s="277">
        <v>7</v>
      </c>
      <c r="B11" s="278" t="s">
        <v>333</v>
      </c>
      <c r="C11" s="279">
        <f>SUM('проф '!E3:E12)</f>
        <v>45</v>
      </c>
      <c r="D11" s="279">
        <f>SUM('проф '!I3:I12)</f>
        <v>42</v>
      </c>
      <c r="E11" s="280">
        <f>SUM('проф '!H3:H12)*100/'проф '!C3</f>
        <v>90.9090909090909</v>
      </c>
      <c r="F11" s="280">
        <f>SUM('проф '!H3:H12)/'проф '!C3</f>
        <v>0.9090909090909091</v>
      </c>
    </row>
    <row r="12" spans="1:6" ht="13.5" thickBot="1">
      <c r="A12" s="277">
        <v>8</v>
      </c>
      <c r="B12" s="278" t="s">
        <v>332</v>
      </c>
      <c r="C12" s="279">
        <f>SUM('проф '!E13:E25)</f>
        <v>29</v>
      </c>
      <c r="D12" s="279">
        <f>SUM('проф '!I13:I25)</f>
        <v>23</v>
      </c>
      <c r="E12" s="280">
        <f>SUM('проф '!H13:H25)*100/'проф '!C13</f>
        <v>36.36363636363637</v>
      </c>
      <c r="F12" s="280">
        <f>SUM('проф '!H13:H25)/'проф '!C13</f>
        <v>0.36363636363636365</v>
      </c>
    </row>
    <row r="13" spans="1:6" ht="13.5" thickBot="1">
      <c r="A13" s="277">
        <v>9</v>
      </c>
      <c r="B13" s="278" t="s">
        <v>334</v>
      </c>
      <c r="C13" s="279">
        <f>SUM('проф '!E26:E40)</f>
        <v>70</v>
      </c>
      <c r="D13" s="279">
        <f>SUM('проф '!I26:I40)</f>
        <v>48</v>
      </c>
      <c r="E13" s="280">
        <f>SUM('проф '!H26:H40)*100/'проф '!C26</f>
        <v>15.151515151515152</v>
      </c>
      <c r="F13" s="280">
        <f>SUM('проф '!H26:H40)/'проф '!C26</f>
        <v>0.15151515151515152</v>
      </c>
    </row>
    <row r="14" spans="1:6" ht="13.5" thickBot="1">
      <c r="A14" s="277">
        <v>10</v>
      </c>
      <c r="B14" s="278" t="s">
        <v>331</v>
      </c>
      <c r="C14" s="279">
        <f>SUM('проф '!E41:E60)</f>
        <v>42</v>
      </c>
      <c r="D14" s="279">
        <f>SUM('проф '!I41:I60)</f>
        <v>27</v>
      </c>
      <c r="E14" s="280">
        <f>SUM('проф '!H41:H60)*100/'проф '!C41</f>
        <v>78.78787878787878</v>
      </c>
      <c r="F14" s="280">
        <f>SUM('проф '!H41:H60)/'проф '!C41</f>
        <v>0.7878787878787878</v>
      </c>
    </row>
    <row r="15" spans="1:6" ht="13.5" thickBot="1">
      <c r="A15" s="277">
        <v>11</v>
      </c>
      <c r="B15" s="278" t="s">
        <v>335</v>
      </c>
      <c r="C15" s="279">
        <f>SUM('проф '!E61:E66)</f>
        <v>25</v>
      </c>
      <c r="D15" s="279">
        <f>SUM('проф '!I61:I66)</f>
        <v>24</v>
      </c>
      <c r="E15" s="280">
        <f>SUM('проф '!H61:H66)*100/'проф '!C61</f>
        <v>75</v>
      </c>
      <c r="F15" s="280">
        <f>SUM('проф '!H61:H66)/'проф '!C61</f>
        <v>0.75</v>
      </c>
    </row>
    <row r="16" spans="1:6" ht="13.5" thickBot="1">
      <c r="A16" s="277">
        <v>12</v>
      </c>
      <c r="B16" s="278" t="s">
        <v>431</v>
      </c>
      <c r="C16" s="279">
        <f>SUM('проф '!E67:E79)</f>
        <v>57</v>
      </c>
      <c r="D16" s="279">
        <f>SUM('проф '!I67:I79)</f>
        <v>47</v>
      </c>
      <c r="E16" s="280">
        <f>SUM('проф '!H67:H79)*100/'проф '!C67</f>
        <v>42.42424242424242</v>
      </c>
      <c r="F16" s="280">
        <f>SUM('проф '!H67:H79)/'проф '!C67</f>
        <v>0.42424242424242425</v>
      </c>
    </row>
    <row r="17" spans="1:6" ht="13.5" thickBot="1">
      <c r="A17" s="277">
        <v>13</v>
      </c>
      <c r="B17" s="278" t="s">
        <v>417</v>
      </c>
      <c r="C17" s="279">
        <f>SUM('проф '!E80:E95)</f>
        <v>52</v>
      </c>
      <c r="D17" s="279">
        <f>SUM('проф '!I80:I95)</f>
        <v>32</v>
      </c>
      <c r="E17" s="280">
        <f>SUM('проф '!H80:H95)*100/'проф '!C80</f>
        <v>66.66666666666667</v>
      </c>
      <c r="F17" s="280">
        <f>SUM('проф '!H80:H95)/'проф '!C80</f>
        <v>0.6666666666666666</v>
      </c>
    </row>
    <row r="18" spans="1:6" ht="13.5" thickBot="1">
      <c r="A18" s="277">
        <v>14</v>
      </c>
      <c r="B18" s="278" t="s">
        <v>432</v>
      </c>
      <c r="C18" s="279">
        <f>SUM('проф '!E96:E119)</f>
        <v>42</v>
      </c>
      <c r="D18" s="279">
        <f>SUM('проф '!I96:I119)</f>
        <v>31</v>
      </c>
      <c r="E18" s="280">
        <f>SUM('проф '!H96:H119)*100/'проф '!C96</f>
        <v>18.181818181818183</v>
      </c>
      <c r="F18" s="280">
        <f>SUM('проф '!H96:H119)/'проф '!C96</f>
        <v>0.18181818181818182</v>
      </c>
    </row>
    <row r="19" spans="1:6" ht="13.5" thickBot="1">
      <c r="A19" s="277">
        <v>15</v>
      </c>
      <c r="B19" s="278" t="s">
        <v>433</v>
      </c>
      <c r="C19" s="279">
        <f>SUM('проф '!E120:E129)</f>
        <v>23</v>
      </c>
      <c r="D19" s="279">
        <f>SUM('проф '!I120:I129)</f>
        <v>11</v>
      </c>
      <c r="E19" s="280">
        <f>SUM('проф '!H120:H129)*100/'проф '!C120</f>
        <v>9.090909090909092</v>
      </c>
      <c r="F19" s="280">
        <f>SUM('проф '!H120:H129)/'проф '!C120</f>
        <v>0.09090909090909091</v>
      </c>
    </row>
    <row r="20" spans="1:6" ht="13.5" thickBot="1">
      <c r="A20" s="277">
        <v>16</v>
      </c>
      <c r="B20" s="278" t="s">
        <v>434</v>
      </c>
      <c r="C20" s="279">
        <f>SUM('проф '!E130:E148)</f>
        <v>72</v>
      </c>
      <c r="D20" s="279">
        <f>SUM('проф '!I130:I148)</f>
        <v>48</v>
      </c>
      <c r="E20" s="280">
        <f>SUM('проф '!H130:H148)*100/'проф '!C130</f>
        <v>21.21212121212121</v>
      </c>
      <c r="F20" s="280">
        <f>SUM('проф '!H130:H148)/'проф '!C130</f>
        <v>0.21212121212121213</v>
      </c>
    </row>
    <row r="21" spans="1:6" ht="13.5" thickBot="1">
      <c r="A21" s="277">
        <v>17</v>
      </c>
      <c r="B21" s="278" t="s">
        <v>628</v>
      </c>
      <c r="C21" s="279">
        <f>SUM('проф '!E149:E161)</f>
        <v>65</v>
      </c>
      <c r="D21" s="279">
        <f>SUM('проф '!I149:I161)</f>
        <v>65</v>
      </c>
      <c r="E21" s="280">
        <f>SUM('проф '!H149:H161)*100/'проф '!C149</f>
        <v>216.66666666666666</v>
      </c>
      <c r="F21" s="280">
        <f>SUM('проф '!H149:H161)/'проф '!C149</f>
        <v>2.1666666666666665</v>
      </c>
    </row>
    <row r="22" spans="1:6" ht="13.5" thickBot="1">
      <c r="A22" s="277">
        <v>18</v>
      </c>
      <c r="B22" s="278" t="s">
        <v>336</v>
      </c>
      <c r="C22" s="279">
        <f>SUM('проф '!E162:E170)</f>
        <v>16</v>
      </c>
      <c r="D22" s="279">
        <f>SUM('проф '!I162:I170)</f>
        <v>4</v>
      </c>
      <c r="E22" s="280">
        <f>SUM('проф '!H162:H170)*100/'проф '!C162</f>
        <v>12.121212121212121</v>
      </c>
      <c r="F22" s="280">
        <f>SUM('проф '!H162:H170)/'проф '!C162</f>
        <v>0.12121212121212122</v>
      </c>
    </row>
    <row r="23" spans="1:6" ht="13.5" thickBot="1">
      <c r="A23" s="277">
        <v>19</v>
      </c>
      <c r="B23" s="278" t="s">
        <v>418</v>
      </c>
      <c r="C23" s="279" t="e">
        <f>SUM('проф '!#REF!)</f>
        <v>#REF!</v>
      </c>
      <c r="D23" s="279" t="e">
        <f>SUM('проф '!#REF!)</f>
        <v>#REF!</v>
      </c>
      <c r="E23" s="280" t="e">
        <f>SUM('проф '!#REF!)*100/'проф '!#REF!</f>
        <v>#REF!</v>
      </c>
      <c r="F23" s="280" t="e">
        <f>SUM('проф '!#REF!)/'проф '!#REF!</f>
        <v>#REF!</v>
      </c>
    </row>
    <row r="24" spans="1:6" ht="13.5" thickBot="1">
      <c r="A24" s="277">
        <v>20</v>
      </c>
      <c r="B24" s="278" t="s">
        <v>419</v>
      </c>
      <c r="C24" s="279">
        <f>SUM('проф '!E171:E177)</f>
        <v>19</v>
      </c>
      <c r="D24" s="279">
        <f>SUM('проф '!I171:I177)</f>
        <v>13</v>
      </c>
      <c r="E24" s="280">
        <f>SUM('проф '!H171:H177)*100/'проф '!C171</f>
        <v>0</v>
      </c>
      <c r="F24" s="280">
        <f>SUM('проф '!H171:H177)/'проф '!C171</f>
        <v>0</v>
      </c>
    </row>
    <row r="25" spans="1:6" ht="26.25" thickBot="1">
      <c r="A25" s="281">
        <v>21</v>
      </c>
      <c r="B25" s="282" t="s">
        <v>420</v>
      </c>
      <c r="C25" s="283">
        <f>SUM('проф '!E179:E181)</f>
        <v>9</v>
      </c>
      <c r="D25" s="283">
        <f>SUM('проф '!I179:I181)</f>
        <v>7</v>
      </c>
      <c r="E25" s="284">
        <f>SUM('проф '!H179:H181)*100/'проф '!C179</f>
        <v>21.21212121212121</v>
      </c>
      <c r="F25" s="284">
        <f>SUM('проф '!H179:H181)/'проф '!C179</f>
        <v>0.21212121212121213</v>
      </c>
    </row>
    <row r="26" spans="1:6" ht="13.5" thickBot="1">
      <c r="A26" s="281">
        <v>22</v>
      </c>
      <c r="B26" s="282" t="s">
        <v>421</v>
      </c>
      <c r="C26" s="283">
        <f>SUM('проф '!E182:E200)</f>
        <v>27</v>
      </c>
      <c r="D26" s="283">
        <f>SUM('проф '!I182:I200)</f>
        <v>15</v>
      </c>
      <c r="E26" s="284">
        <f>SUM('проф '!H182:H200)*100/'проф '!C182</f>
        <v>30.303030303030305</v>
      </c>
      <c r="F26" s="284">
        <f>SUM('проф '!H182:H200)/'проф '!C182</f>
        <v>0.30303030303030304</v>
      </c>
    </row>
    <row r="27" spans="1:6" ht="26.25" thickBot="1">
      <c r="A27" s="281">
        <v>23</v>
      </c>
      <c r="B27" s="282" t="s">
        <v>422</v>
      </c>
      <c r="C27" s="283">
        <f>SUM('проф '!E201:E202)</f>
        <v>7</v>
      </c>
      <c r="D27" s="283">
        <f>SUM('проф '!I201:I202)</f>
        <v>7</v>
      </c>
      <c r="E27" s="284">
        <f>SUM('проф '!H201:H202)*100/'проф '!C201</f>
        <v>21.21212121212121</v>
      </c>
      <c r="F27" s="284">
        <f>SUM('проф '!H201:H202)/'проф '!C201</f>
        <v>0.21212121212121213</v>
      </c>
    </row>
    <row r="28" spans="1:6" ht="26.25" thickBot="1">
      <c r="A28" s="281">
        <v>24</v>
      </c>
      <c r="B28" s="282" t="s">
        <v>96</v>
      </c>
      <c r="C28" s="283">
        <f>'проф '!E203</f>
        <v>2</v>
      </c>
      <c r="D28" s="283">
        <v>0</v>
      </c>
      <c r="E28" s="284">
        <f>SUM('проф '!H203)*100/'проф '!C203</f>
        <v>6.896551724137931</v>
      </c>
      <c r="F28" s="284">
        <f>SUM('проф '!H203)/'проф '!C203</f>
        <v>0.06896551724137931</v>
      </c>
    </row>
    <row r="29" spans="1:6" ht="26.25" thickBot="1">
      <c r="A29" s="281">
        <v>25</v>
      </c>
      <c r="B29" s="282" t="s">
        <v>423</v>
      </c>
      <c r="C29" s="283">
        <f>SUM('проф '!E204:E206)</f>
        <v>6</v>
      </c>
      <c r="D29" s="283">
        <f>SUM('проф '!I204:I206)</f>
        <v>0</v>
      </c>
      <c r="E29" s="284">
        <f>SUM('проф '!H204:H206)*100/'проф '!C204</f>
        <v>25</v>
      </c>
      <c r="F29" s="284">
        <f>SUM('проф '!H204:H206)/'проф '!C204</f>
        <v>0.25</v>
      </c>
    </row>
    <row r="30" spans="1:6" ht="13.5" thickBot="1">
      <c r="A30" s="281">
        <v>26</v>
      </c>
      <c r="B30" s="282" t="s">
        <v>424</v>
      </c>
      <c r="C30" s="283">
        <f>SUM('проф '!E207:E214)</f>
        <v>35</v>
      </c>
      <c r="D30" s="283">
        <f>SUM('проф '!I207:I214)</f>
        <v>35</v>
      </c>
      <c r="E30" s="284">
        <f>SUM('проф '!H207:H214)*100/'проф '!C207</f>
        <v>83.33333333333333</v>
      </c>
      <c r="F30" s="284">
        <f>SUM('проф '!H207:H214)/'проф '!C207</f>
        <v>0.8333333333333334</v>
      </c>
    </row>
    <row r="31" spans="1:6" ht="13.5" thickBot="1">
      <c r="A31" s="281">
        <v>26</v>
      </c>
      <c r="B31" s="282" t="s">
        <v>425</v>
      </c>
      <c r="C31" s="283">
        <f>SUM('проф '!E215:E217)</f>
        <v>3</v>
      </c>
      <c r="D31" s="283">
        <f>SUM('проф '!I215:I217)</f>
        <v>1</v>
      </c>
      <c r="E31" s="284">
        <f>SUM('проф '!H215:H217)*100/'проф '!C215</f>
        <v>0</v>
      </c>
      <c r="F31" s="284">
        <f>SUM('проф '!H215:H217)/'проф '!C215</f>
        <v>0</v>
      </c>
    </row>
    <row r="32" spans="1:6" ht="26.25" thickBot="1">
      <c r="A32" s="281">
        <v>27</v>
      </c>
      <c r="B32" s="282" t="s">
        <v>426</v>
      </c>
      <c r="C32" s="283">
        <f>SUM('проф '!E218:E222)</f>
        <v>7</v>
      </c>
      <c r="D32" s="283">
        <f>SUM('проф '!I218:I222)</f>
        <v>5</v>
      </c>
      <c r="E32" s="284">
        <f>SUM('проф '!H218:H222)*100/'проф '!C218</f>
        <v>12.5</v>
      </c>
      <c r="F32" s="284">
        <f>SUM('проф '!H218:H222)/'проф '!C218</f>
        <v>0.125</v>
      </c>
    </row>
    <row r="33" spans="1:6" ht="13.5" thickBot="1">
      <c r="A33" s="281">
        <v>28</v>
      </c>
      <c r="B33" s="282" t="s">
        <v>427</v>
      </c>
      <c r="C33" s="283">
        <f>SUM('проф '!E223:E228)</f>
        <v>16</v>
      </c>
      <c r="D33" s="283">
        <f>SUM('проф '!I223:I228)</f>
        <v>9</v>
      </c>
      <c r="E33" s="284">
        <f>SUM('проф '!H223:H228)*100/'проф '!C223</f>
        <v>29.166666666666668</v>
      </c>
      <c r="F33" s="284">
        <f>SUM('проф '!H223:H228)/'проф '!C223</f>
        <v>0.2916666666666667</v>
      </c>
    </row>
    <row r="34" spans="2:6" ht="14.25">
      <c r="B34" s="285" t="s">
        <v>2</v>
      </c>
      <c r="C34" s="263" t="e">
        <f>SUM(C5:C33)</f>
        <v>#REF!</v>
      </c>
      <c r="D34" s="264" t="e">
        <f>SUM(D5:D33)</f>
        <v>#REF!</v>
      </c>
      <c r="E34" s="263"/>
      <c r="F34" s="265"/>
    </row>
    <row r="35" spans="3:6" ht="12.75">
      <c r="C35" s="266">
        <f>гум!E90+'матем '!E34+'проф '!E231</f>
        <v>1735</v>
      </c>
      <c r="D35" s="266">
        <f>гум!I90+'матем '!I34+'проф '!I231</f>
        <v>1257</v>
      </c>
      <c r="E35" s="266"/>
      <c r="F35" s="266"/>
    </row>
  </sheetData>
  <sheetProtection/>
  <mergeCells count="1">
    <mergeCell ref="A2:E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bibl</cp:lastModifiedBy>
  <cp:lastPrinted>2013-09-27T10:16:02Z</cp:lastPrinted>
  <dcterms:created xsi:type="dcterms:W3CDTF">2012-01-23T08:29:31Z</dcterms:created>
  <dcterms:modified xsi:type="dcterms:W3CDTF">2015-03-18T10:10:43Z</dcterms:modified>
  <cp:category/>
  <cp:version/>
  <cp:contentType/>
  <cp:contentStatus/>
</cp:coreProperties>
</file>